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Tag des Sports\2021\"/>
    </mc:Choice>
  </mc:AlternateContent>
  <xr:revisionPtr revIDLastSave="0" documentId="13_ncr:1_{E37F578D-5F64-4E4E-91C4-6763AF8D2989}" xr6:coauthVersionLast="47" xr6:coauthVersionMax="47" xr10:uidLastSave="{00000000-0000-0000-0000-000000000000}"/>
  <bookViews>
    <workbookView xWindow="-120" yWindow="-120" windowWidth="25440" windowHeight="15390" xr2:uid="{7914E15C-0BE7-4D30-8F73-3552396CF856}"/>
  </bookViews>
  <sheets>
    <sheet name="2021_Alphabetisch" sheetId="3" r:id="rId1"/>
  </sheets>
  <definedNames>
    <definedName name="_xlnm._FilterDatabase" localSheetId="0" hidden="1">'2021_Alphabetisch'!$B$24:$G$24</definedName>
    <definedName name="_xlnm.Print_Titles" localSheetId="0">'2021_Alphabetisch'!$24:$24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40" i="3" l="1"/>
  <c r="G539" i="3"/>
  <c r="A539" i="3" s="1"/>
  <c r="F539" i="3"/>
  <c r="F538" i="3"/>
  <c r="F537" i="3"/>
  <c r="F536" i="3"/>
  <c r="F535" i="3"/>
  <c r="F534" i="3"/>
  <c r="F533" i="3"/>
  <c r="F532" i="3"/>
  <c r="F531" i="3"/>
  <c r="F530" i="3"/>
  <c r="F529" i="3"/>
  <c r="F528" i="3"/>
  <c r="F527" i="3"/>
  <c r="F526" i="3"/>
  <c r="F525" i="3"/>
  <c r="F524" i="3"/>
  <c r="F523" i="3"/>
  <c r="F522" i="3"/>
  <c r="F521" i="3"/>
  <c r="F520" i="3"/>
  <c r="F519" i="3"/>
  <c r="F518" i="3"/>
  <c r="F517" i="3"/>
  <c r="F516" i="3"/>
  <c r="F515" i="3"/>
  <c r="F514" i="3"/>
  <c r="F513" i="3"/>
  <c r="F512" i="3"/>
  <c r="F511" i="3"/>
  <c r="F510" i="3"/>
  <c r="F509" i="3"/>
  <c r="F508" i="3"/>
  <c r="F507" i="3"/>
  <c r="F506" i="3"/>
  <c r="F505" i="3"/>
  <c r="F504" i="3"/>
  <c r="F503" i="3"/>
  <c r="F502" i="3"/>
  <c r="G501" i="3"/>
  <c r="A501" i="3" s="1"/>
  <c r="F501" i="3"/>
  <c r="F500" i="3"/>
  <c r="G500" i="3" s="1"/>
  <c r="A500" i="3" s="1"/>
  <c r="F499" i="3"/>
  <c r="G499" i="3" s="1"/>
  <c r="A499" i="3"/>
  <c r="G498" i="3"/>
  <c r="F498" i="3"/>
  <c r="A498" i="3"/>
  <c r="G497" i="3"/>
  <c r="A497" i="3" s="1"/>
  <c r="F497" i="3"/>
  <c r="G496" i="3"/>
  <c r="A496" i="3" s="1"/>
  <c r="F496" i="3"/>
  <c r="F495" i="3"/>
  <c r="G495" i="3" s="1"/>
  <c r="A495" i="3" s="1"/>
  <c r="G494" i="3"/>
  <c r="F494" i="3"/>
  <c r="A494" i="3"/>
  <c r="G493" i="3"/>
  <c r="A493" i="3" s="1"/>
  <c r="F493" i="3"/>
  <c r="F492" i="3"/>
  <c r="G492" i="3" s="1"/>
  <c r="A492" i="3" s="1"/>
  <c r="F491" i="3"/>
  <c r="G491" i="3" s="1"/>
  <c r="A491" i="3"/>
  <c r="G490" i="3"/>
  <c r="F490" i="3"/>
  <c r="A490" i="3"/>
  <c r="G489" i="3"/>
  <c r="A489" i="3" s="1"/>
  <c r="F489" i="3"/>
  <c r="G488" i="3"/>
  <c r="A488" i="3" s="1"/>
  <c r="F488" i="3"/>
  <c r="F487" i="3"/>
  <c r="G487" i="3" s="1"/>
  <c r="A487" i="3" s="1"/>
  <c r="G486" i="3"/>
  <c r="F486" i="3"/>
  <c r="A486" i="3"/>
  <c r="G485" i="3"/>
  <c r="A485" i="3" s="1"/>
  <c r="F485" i="3"/>
  <c r="F484" i="3"/>
  <c r="G484" i="3" s="1"/>
  <c r="A484" i="3" s="1"/>
  <c r="F483" i="3"/>
  <c r="G483" i="3" s="1"/>
  <c r="A483" i="3"/>
  <c r="G482" i="3"/>
  <c r="F482" i="3"/>
  <c r="A482" i="3"/>
  <c r="G481" i="3"/>
  <c r="A481" i="3" s="1"/>
  <c r="F481" i="3"/>
  <c r="G480" i="3"/>
  <c r="A480" i="3" s="1"/>
  <c r="F480" i="3"/>
  <c r="F479" i="3"/>
  <c r="G479" i="3" s="1"/>
  <c r="A479" i="3"/>
  <c r="G478" i="3"/>
  <c r="A478" i="3" s="1"/>
  <c r="F478" i="3"/>
  <c r="G477" i="3"/>
  <c r="A477" i="3" s="1"/>
  <c r="F477" i="3"/>
  <c r="G476" i="3"/>
  <c r="F476" i="3"/>
  <c r="A476" i="3"/>
  <c r="F475" i="3"/>
  <c r="G475" i="3" s="1"/>
  <c r="A475" i="3"/>
  <c r="G474" i="3"/>
  <c r="F474" i="3"/>
  <c r="A474" i="3"/>
  <c r="G473" i="3"/>
  <c r="A473" i="3" s="1"/>
  <c r="F473" i="3"/>
  <c r="G472" i="3"/>
  <c r="A472" i="3" s="1"/>
  <c r="F472" i="3"/>
  <c r="F471" i="3"/>
  <c r="G471" i="3" s="1"/>
  <c r="A471" i="3"/>
  <c r="G470" i="3"/>
  <c r="A470" i="3" s="1"/>
  <c r="F470" i="3"/>
  <c r="G469" i="3"/>
  <c r="A469" i="3" s="1"/>
  <c r="F469" i="3"/>
  <c r="G468" i="3"/>
  <c r="F468" i="3"/>
  <c r="A468" i="3"/>
  <c r="F467" i="3"/>
  <c r="G467" i="3" s="1"/>
  <c r="A467" i="3" s="1"/>
  <c r="G466" i="3"/>
  <c r="A466" i="3" s="1"/>
  <c r="F466" i="3"/>
  <c r="F465" i="3"/>
  <c r="G465" i="3" s="1"/>
  <c r="A465" i="3" s="1"/>
  <c r="G464" i="3"/>
  <c r="F464" i="3"/>
  <c r="A464" i="3"/>
  <c r="F463" i="3"/>
  <c r="G463" i="3" s="1"/>
  <c r="A463" i="3" s="1"/>
  <c r="G462" i="3"/>
  <c r="A462" i="3" s="1"/>
  <c r="F462" i="3"/>
  <c r="F461" i="3"/>
  <c r="G461" i="3" s="1"/>
  <c r="A461" i="3" s="1"/>
  <c r="G460" i="3"/>
  <c r="F460" i="3"/>
  <c r="A460" i="3"/>
  <c r="F459" i="3"/>
  <c r="G459" i="3" s="1"/>
  <c r="A459" i="3" s="1"/>
  <c r="G458" i="3"/>
  <c r="A458" i="3" s="1"/>
  <c r="F458" i="3"/>
  <c r="F457" i="3"/>
  <c r="G457" i="3" s="1"/>
  <c r="A457" i="3" s="1"/>
  <c r="G456" i="3"/>
  <c r="F456" i="3"/>
  <c r="A456" i="3"/>
  <c r="F455" i="3"/>
  <c r="G455" i="3" s="1"/>
  <c r="A455" i="3" s="1"/>
  <c r="G454" i="3"/>
  <c r="A454" i="3" s="1"/>
  <c r="F454" i="3"/>
  <c r="F453" i="3"/>
  <c r="G453" i="3" s="1"/>
  <c r="A453" i="3" s="1"/>
  <c r="G452" i="3"/>
  <c r="F452" i="3"/>
  <c r="A452" i="3"/>
  <c r="F451" i="3"/>
  <c r="G451" i="3" s="1"/>
  <c r="A451" i="3" s="1"/>
  <c r="G450" i="3"/>
  <c r="A450" i="3" s="1"/>
  <c r="F450" i="3"/>
  <c r="F449" i="3"/>
  <c r="G449" i="3" s="1"/>
  <c r="A449" i="3" s="1"/>
  <c r="AG448" i="3"/>
  <c r="AF448" i="3"/>
  <c r="AE448" i="3"/>
  <c r="AD448" i="3"/>
  <c r="G448" i="3"/>
  <c r="F448" i="3"/>
  <c r="A448" i="3"/>
  <c r="F447" i="3"/>
  <c r="G447" i="3" s="1"/>
  <c r="A447" i="3" s="1"/>
  <c r="G446" i="3"/>
  <c r="A446" i="3" s="1"/>
  <c r="F446" i="3"/>
  <c r="F445" i="3"/>
  <c r="G445" i="3" s="1"/>
  <c r="A445" i="3" s="1"/>
  <c r="G444" i="3"/>
  <c r="F444" i="3"/>
  <c r="A444" i="3"/>
  <c r="AG443" i="3"/>
  <c r="AF443" i="3"/>
  <c r="AE443" i="3"/>
  <c r="AD443" i="3"/>
  <c r="F443" i="3"/>
  <c r="G443" i="3" s="1"/>
  <c r="A443" i="3" s="1"/>
  <c r="G442" i="3"/>
  <c r="A442" i="3" s="1"/>
  <c r="F442" i="3"/>
  <c r="F441" i="3"/>
  <c r="G441" i="3" s="1"/>
  <c r="A441" i="3" s="1"/>
  <c r="AE440" i="3"/>
  <c r="F440" i="3"/>
  <c r="AF439" i="3"/>
  <c r="AE439" i="3"/>
  <c r="F439" i="3"/>
  <c r="AG438" i="3"/>
  <c r="AF438" i="3"/>
  <c r="AE438" i="3"/>
  <c r="AD438" i="3"/>
  <c r="F438" i="3"/>
  <c r="AG437" i="3"/>
  <c r="AF437" i="3"/>
  <c r="AE437" i="3"/>
  <c r="AD437" i="3"/>
  <c r="F437" i="3"/>
  <c r="AG436" i="3"/>
  <c r="AF436" i="3"/>
  <c r="AE436" i="3"/>
  <c r="AD436" i="3"/>
  <c r="F436" i="3"/>
  <c r="AG435" i="3"/>
  <c r="AF435" i="3"/>
  <c r="AE435" i="3"/>
  <c r="AD435" i="3"/>
  <c r="F435" i="3"/>
  <c r="AG434" i="3"/>
  <c r="AF434" i="3"/>
  <c r="AE434" i="3"/>
  <c r="AD434" i="3"/>
  <c r="F434" i="3"/>
  <c r="AG433" i="3"/>
  <c r="AF433" i="3"/>
  <c r="AE433" i="3"/>
  <c r="AD433" i="3"/>
  <c r="F433" i="3"/>
  <c r="AG432" i="3"/>
  <c r="AF432" i="3"/>
  <c r="AE432" i="3"/>
  <c r="AD432" i="3"/>
  <c r="F432" i="3"/>
  <c r="AG431" i="3"/>
  <c r="AF431" i="3"/>
  <c r="AE431" i="3"/>
  <c r="AD431" i="3"/>
  <c r="F431" i="3"/>
  <c r="F430" i="3"/>
  <c r="F429" i="3"/>
  <c r="AG428" i="3"/>
  <c r="AF428" i="3"/>
  <c r="AE428" i="3"/>
  <c r="AD428" i="3"/>
  <c r="F428" i="3"/>
  <c r="AG427" i="3"/>
  <c r="AF427" i="3"/>
  <c r="AE427" i="3"/>
  <c r="AD427" i="3"/>
  <c r="F427" i="3"/>
  <c r="AF426" i="3"/>
  <c r="F426" i="3"/>
  <c r="AG425" i="3"/>
  <c r="AF425" i="3"/>
  <c r="AE425" i="3"/>
  <c r="AD425" i="3"/>
  <c r="F425" i="3"/>
  <c r="AF424" i="3"/>
  <c r="AE424" i="3"/>
  <c r="F424" i="3"/>
  <c r="AG423" i="3"/>
  <c r="AF423" i="3"/>
  <c r="AE423" i="3"/>
  <c r="AD423" i="3"/>
  <c r="F423" i="3"/>
  <c r="AF422" i="3"/>
  <c r="AE422" i="3"/>
  <c r="F422" i="3"/>
  <c r="AE421" i="3"/>
  <c r="F421" i="3"/>
  <c r="F420" i="3"/>
  <c r="AE419" i="3"/>
  <c r="F419" i="3"/>
  <c r="AG418" i="3"/>
  <c r="AF418" i="3"/>
  <c r="AE418" i="3"/>
  <c r="AD418" i="3"/>
  <c r="F418" i="3"/>
  <c r="F417" i="3"/>
  <c r="AG416" i="3"/>
  <c r="AF416" i="3"/>
  <c r="AE416" i="3"/>
  <c r="AD416" i="3"/>
  <c r="F416" i="3"/>
  <c r="AG415" i="3"/>
  <c r="AF415" i="3"/>
  <c r="AE415" i="3"/>
  <c r="AD415" i="3"/>
  <c r="F415" i="3"/>
  <c r="AG414" i="3"/>
  <c r="AF414" i="3"/>
  <c r="AE414" i="3"/>
  <c r="AD414" i="3"/>
  <c r="F414" i="3"/>
  <c r="F413" i="3"/>
  <c r="AG412" i="3"/>
  <c r="AF412" i="3"/>
  <c r="AE412" i="3"/>
  <c r="AD412" i="3"/>
  <c r="F412" i="3"/>
  <c r="AG411" i="3"/>
  <c r="AF411" i="3"/>
  <c r="AE411" i="3"/>
  <c r="AD411" i="3"/>
  <c r="F411" i="3"/>
  <c r="F410" i="3"/>
  <c r="AE409" i="3"/>
  <c r="F409" i="3"/>
  <c r="AF408" i="3"/>
  <c r="AE408" i="3"/>
  <c r="F408" i="3"/>
  <c r="AE407" i="3"/>
  <c r="F407" i="3"/>
  <c r="AG406" i="3"/>
  <c r="AF406" i="3"/>
  <c r="AE406" i="3"/>
  <c r="AD406" i="3"/>
  <c r="F406" i="3"/>
  <c r="F405" i="3"/>
  <c r="F404" i="3"/>
  <c r="AF403" i="3"/>
  <c r="AE403" i="3"/>
  <c r="F403" i="3"/>
  <c r="AG402" i="3"/>
  <c r="AF402" i="3"/>
  <c r="AE402" i="3"/>
  <c r="AD402" i="3"/>
  <c r="F402" i="3"/>
  <c r="AE401" i="3"/>
  <c r="F401" i="3"/>
  <c r="AE400" i="3"/>
  <c r="F400" i="3"/>
  <c r="AF399" i="3"/>
  <c r="AE399" i="3"/>
  <c r="F399" i="3"/>
  <c r="F398" i="3"/>
  <c r="AG397" i="3"/>
  <c r="AF397" i="3"/>
  <c r="AE397" i="3"/>
  <c r="AD397" i="3"/>
  <c r="F397" i="3"/>
  <c r="AG396" i="3"/>
  <c r="AF396" i="3"/>
  <c r="AE396" i="3"/>
  <c r="AD396" i="3"/>
  <c r="F396" i="3"/>
  <c r="F395" i="3"/>
  <c r="AF394" i="3"/>
  <c r="AE394" i="3"/>
  <c r="AD394" i="3"/>
  <c r="F394" i="3"/>
  <c r="AG393" i="3"/>
  <c r="AF393" i="3"/>
  <c r="AE393" i="3"/>
  <c r="AD393" i="3"/>
  <c r="F393" i="3"/>
  <c r="AG392" i="3"/>
  <c r="AF392" i="3"/>
  <c r="AE392" i="3"/>
  <c r="AD392" i="3"/>
  <c r="F392" i="3"/>
  <c r="AG391" i="3"/>
  <c r="AF391" i="3"/>
  <c r="AE391" i="3"/>
  <c r="AD391" i="3"/>
  <c r="F391" i="3"/>
  <c r="AG390" i="3"/>
  <c r="AF390" i="3"/>
  <c r="AE390" i="3"/>
  <c r="AD390" i="3"/>
  <c r="F390" i="3"/>
  <c r="AE389" i="3"/>
  <c r="F389" i="3"/>
  <c r="AF388" i="3"/>
  <c r="AE388" i="3"/>
  <c r="F388" i="3"/>
  <c r="AG387" i="3"/>
  <c r="AF387" i="3"/>
  <c r="AE387" i="3"/>
  <c r="AD387" i="3"/>
  <c r="F387" i="3"/>
  <c r="F386" i="3"/>
  <c r="F385" i="3"/>
  <c r="F384" i="3"/>
  <c r="AG383" i="3"/>
  <c r="AF383" i="3"/>
  <c r="AE383" i="3"/>
  <c r="AD383" i="3"/>
  <c r="F383" i="3"/>
  <c r="AE382" i="3"/>
  <c r="F382" i="3"/>
  <c r="AE381" i="3"/>
  <c r="F381" i="3"/>
  <c r="AG380" i="3"/>
  <c r="AF380" i="3"/>
  <c r="AE380" i="3"/>
  <c r="AD380" i="3"/>
  <c r="F380" i="3"/>
  <c r="AG379" i="3"/>
  <c r="AF379" i="3"/>
  <c r="AE379" i="3"/>
  <c r="AD379" i="3"/>
  <c r="F379" i="3"/>
  <c r="F378" i="3"/>
  <c r="AG377" i="3"/>
  <c r="AF377" i="3"/>
  <c r="AE377" i="3"/>
  <c r="AD377" i="3"/>
  <c r="F377" i="3"/>
  <c r="AG376" i="3"/>
  <c r="AF376" i="3"/>
  <c r="AE376" i="3"/>
  <c r="AD376" i="3"/>
  <c r="F376" i="3"/>
  <c r="AE375" i="3"/>
  <c r="F375" i="3"/>
  <c r="AG374" i="3"/>
  <c r="AF374" i="3"/>
  <c r="AE374" i="3"/>
  <c r="AD374" i="3"/>
  <c r="F374" i="3"/>
  <c r="AG373" i="3"/>
  <c r="AF373" i="3"/>
  <c r="AE373" i="3"/>
  <c r="AD373" i="3"/>
  <c r="F373" i="3"/>
  <c r="AF372" i="3"/>
  <c r="AE372" i="3"/>
  <c r="F372" i="3"/>
  <c r="AF371" i="3"/>
  <c r="AE371" i="3"/>
  <c r="F371" i="3"/>
  <c r="AE370" i="3"/>
  <c r="F370" i="3"/>
  <c r="AE369" i="3"/>
  <c r="F369" i="3"/>
  <c r="AG368" i="3"/>
  <c r="AF368" i="3"/>
  <c r="AE368" i="3"/>
  <c r="AD368" i="3"/>
  <c r="F368" i="3"/>
  <c r="AE367" i="3"/>
  <c r="AD367" i="3"/>
  <c r="F367" i="3"/>
  <c r="AE366" i="3"/>
  <c r="F366" i="3"/>
  <c r="AG365" i="3"/>
  <c r="AF365" i="3"/>
  <c r="AE365" i="3"/>
  <c r="AD365" i="3"/>
  <c r="F365" i="3"/>
  <c r="F364" i="3"/>
  <c r="AE363" i="3"/>
  <c r="F363" i="3"/>
  <c r="AE362" i="3"/>
  <c r="F362" i="3"/>
  <c r="AF361" i="3"/>
  <c r="AE361" i="3"/>
  <c r="F361" i="3"/>
  <c r="F360" i="3"/>
  <c r="AE359" i="3"/>
  <c r="F359" i="3"/>
  <c r="AG358" i="3"/>
  <c r="AF358" i="3"/>
  <c r="AE358" i="3"/>
  <c r="AD358" i="3"/>
  <c r="F358" i="3"/>
  <c r="AG357" i="3"/>
  <c r="AF357" i="3"/>
  <c r="AE357" i="3"/>
  <c r="AD357" i="3"/>
  <c r="F357" i="3"/>
  <c r="AG356" i="3"/>
  <c r="AF356" i="3"/>
  <c r="AE356" i="3"/>
  <c r="AD356" i="3"/>
  <c r="F356" i="3"/>
  <c r="F355" i="3"/>
  <c r="F354" i="3"/>
  <c r="AG353" i="3"/>
  <c r="AF353" i="3"/>
  <c r="AE353" i="3"/>
  <c r="AD353" i="3"/>
  <c r="F353" i="3"/>
  <c r="AG352" i="3"/>
  <c r="AF352" i="3"/>
  <c r="AE352" i="3"/>
  <c r="AD352" i="3"/>
  <c r="F352" i="3"/>
  <c r="AF351" i="3"/>
  <c r="AE351" i="3"/>
  <c r="F351" i="3"/>
  <c r="AG350" i="3"/>
  <c r="AF350" i="3"/>
  <c r="AE350" i="3"/>
  <c r="AD350" i="3"/>
  <c r="F350" i="3"/>
  <c r="AG349" i="3"/>
  <c r="AF349" i="3"/>
  <c r="AE349" i="3"/>
  <c r="AD349" i="3"/>
  <c r="G349" i="3"/>
  <c r="A349" i="3" s="1"/>
  <c r="F349" i="3"/>
  <c r="F348" i="3"/>
  <c r="AG347" i="3"/>
  <c r="AF347" i="3"/>
  <c r="AE347" i="3"/>
  <c r="AD347" i="3"/>
  <c r="F347" i="3"/>
  <c r="AE346" i="3"/>
  <c r="F346" i="3"/>
  <c r="AG345" i="3"/>
  <c r="AF345" i="3"/>
  <c r="AE345" i="3"/>
  <c r="AD345" i="3"/>
  <c r="F345" i="3"/>
  <c r="AG344" i="3"/>
  <c r="AF344" i="3"/>
  <c r="AE344" i="3"/>
  <c r="AD344" i="3"/>
  <c r="F344" i="3"/>
  <c r="AG343" i="3"/>
  <c r="AF343" i="3"/>
  <c r="AE343" i="3"/>
  <c r="AD343" i="3"/>
  <c r="F343" i="3"/>
  <c r="F342" i="3"/>
  <c r="AG341" i="3"/>
  <c r="AF341" i="3"/>
  <c r="AE341" i="3"/>
  <c r="AD341" i="3"/>
  <c r="F341" i="3"/>
  <c r="AF340" i="3"/>
  <c r="AE340" i="3"/>
  <c r="AD340" i="3"/>
  <c r="F340" i="3"/>
  <c r="AG339" i="3"/>
  <c r="AF339" i="3"/>
  <c r="AE339" i="3"/>
  <c r="AD339" i="3"/>
  <c r="F339" i="3"/>
  <c r="AF338" i="3"/>
  <c r="AE338" i="3"/>
  <c r="F338" i="3"/>
  <c r="AG337" i="3"/>
  <c r="AF337" i="3"/>
  <c r="AE337" i="3"/>
  <c r="AD337" i="3"/>
  <c r="F337" i="3"/>
  <c r="AG336" i="3"/>
  <c r="AF336" i="3"/>
  <c r="AE336" i="3"/>
  <c r="AD336" i="3"/>
  <c r="F336" i="3"/>
  <c r="F335" i="3"/>
  <c r="AG334" i="3"/>
  <c r="AF334" i="3"/>
  <c r="AE334" i="3"/>
  <c r="AD334" i="3"/>
  <c r="F334" i="3"/>
  <c r="F333" i="3"/>
  <c r="AE332" i="3"/>
  <c r="F332" i="3"/>
  <c r="AE331" i="3"/>
  <c r="F331" i="3"/>
  <c r="AE330" i="3"/>
  <c r="F330" i="3"/>
  <c r="F329" i="3"/>
  <c r="AG328" i="3"/>
  <c r="AF328" i="3"/>
  <c r="AE328" i="3"/>
  <c r="AD328" i="3"/>
  <c r="F328" i="3"/>
  <c r="AF327" i="3"/>
  <c r="AE327" i="3"/>
  <c r="F327" i="3"/>
  <c r="AF326" i="3"/>
  <c r="AE326" i="3"/>
  <c r="F326" i="3"/>
  <c r="AE325" i="3"/>
  <c r="F325" i="3"/>
  <c r="AG324" i="3"/>
  <c r="AF324" i="3"/>
  <c r="AE324" i="3"/>
  <c r="AD324" i="3"/>
  <c r="F324" i="3"/>
  <c r="F323" i="3"/>
  <c r="AG322" i="3"/>
  <c r="AF322" i="3"/>
  <c r="AE322" i="3"/>
  <c r="AD322" i="3"/>
  <c r="F322" i="3"/>
  <c r="AG321" i="3"/>
  <c r="AF321" i="3"/>
  <c r="AE321" i="3"/>
  <c r="AD321" i="3"/>
  <c r="F321" i="3"/>
  <c r="F320" i="3"/>
  <c r="AE319" i="3"/>
  <c r="F319" i="3"/>
  <c r="F318" i="3"/>
  <c r="AF317" i="3"/>
  <c r="AE317" i="3"/>
  <c r="AD317" i="3"/>
  <c r="F317" i="3"/>
  <c r="F316" i="3"/>
  <c r="AE315" i="3"/>
  <c r="F315" i="3"/>
  <c r="AE314" i="3"/>
  <c r="AD314" i="3"/>
  <c r="F314" i="3"/>
  <c r="AE313" i="3"/>
  <c r="F313" i="3"/>
  <c r="AG312" i="3"/>
  <c r="AF312" i="3"/>
  <c r="AE312" i="3"/>
  <c r="AD312" i="3"/>
  <c r="F312" i="3"/>
  <c r="AG311" i="3"/>
  <c r="AF311" i="3"/>
  <c r="AE311" i="3"/>
  <c r="AD311" i="3"/>
  <c r="F311" i="3"/>
  <c r="AG310" i="3"/>
  <c r="AF310" i="3"/>
  <c r="AE310" i="3"/>
  <c r="AD310" i="3"/>
  <c r="F310" i="3"/>
  <c r="AG309" i="3"/>
  <c r="AF309" i="3"/>
  <c r="AE309" i="3"/>
  <c r="AD309" i="3"/>
  <c r="F309" i="3"/>
  <c r="AE308" i="3"/>
  <c r="F308" i="3"/>
  <c r="AE307" i="3"/>
  <c r="F307" i="3"/>
  <c r="F306" i="3"/>
  <c r="AG305" i="3"/>
  <c r="AF305" i="3"/>
  <c r="AE305" i="3"/>
  <c r="AD305" i="3"/>
  <c r="F305" i="3"/>
  <c r="F304" i="3"/>
  <c r="AE303" i="3"/>
  <c r="F303" i="3"/>
  <c r="AG302" i="3"/>
  <c r="AF302" i="3"/>
  <c r="AE302" i="3"/>
  <c r="AD302" i="3"/>
  <c r="F302" i="3"/>
  <c r="AG301" i="3"/>
  <c r="AF301" i="3"/>
  <c r="AE301" i="3"/>
  <c r="AD301" i="3"/>
  <c r="F301" i="3"/>
  <c r="AG300" i="3"/>
  <c r="AF300" i="3"/>
  <c r="AE300" i="3"/>
  <c r="AD300" i="3"/>
  <c r="F300" i="3"/>
  <c r="F299" i="3"/>
  <c r="F298" i="3"/>
  <c r="F297" i="3"/>
  <c r="AE296" i="3"/>
  <c r="F296" i="3"/>
  <c r="F295" i="3"/>
  <c r="AE294" i="3"/>
  <c r="F294" i="3"/>
  <c r="AG293" i="3"/>
  <c r="AF293" i="3"/>
  <c r="AE293" i="3"/>
  <c r="AD293" i="3"/>
  <c r="F293" i="3"/>
  <c r="AG292" i="3"/>
  <c r="AF292" i="3"/>
  <c r="AE292" i="3"/>
  <c r="AD292" i="3"/>
  <c r="F292" i="3"/>
  <c r="F291" i="3"/>
  <c r="AG290" i="3"/>
  <c r="AF290" i="3"/>
  <c r="AE290" i="3"/>
  <c r="AD290" i="3"/>
  <c r="F290" i="3"/>
  <c r="F289" i="3"/>
  <c r="F288" i="3"/>
  <c r="AG287" i="3"/>
  <c r="AF287" i="3"/>
  <c r="AE287" i="3"/>
  <c r="AD287" i="3"/>
  <c r="F287" i="3"/>
  <c r="AG286" i="3"/>
  <c r="AF286" i="3"/>
  <c r="AE286" i="3"/>
  <c r="AD286" i="3"/>
  <c r="F286" i="3"/>
  <c r="F285" i="3"/>
  <c r="AE284" i="3"/>
  <c r="F284" i="3"/>
  <c r="AE283" i="3"/>
  <c r="F283" i="3"/>
  <c r="F282" i="3"/>
  <c r="AG281" i="3"/>
  <c r="AF281" i="3"/>
  <c r="AE281" i="3"/>
  <c r="AD281" i="3"/>
  <c r="F281" i="3"/>
  <c r="AG280" i="3"/>
  <c r="AF280" i="3"/>
  <c r="AE280" i="3"/>
  <c r="AD280" i="3"/>
  <c r="F280" i="3"/>
  <c r="AF279" i="3"/>
  <c r="AE279" i="3"/>
  <c r="F279" i="3"/>
  <c r="AG278" i="3"/>
  <c r="AF278" i="3"/>
  <c r="AE278" i="3"/>
  <c r="AD278" i="3"/>
  <c r="F278" i="3"/>
  <c r="AG277" i="3"/>
  <c r="AF277" i="3"/>
  <c r="AE277" i="3"/>
  <c r="AD277" i="3"/>
  <c r="F277" i="3"/>
  <c r="AF276" i="3"/>
  <c r="AE276" i="3"/>
  <c r="F276" i="3"/>
  <c r="F275" i="3"/>
  <c r="AG274" i="3"/>
  <c r="AF274" i="3"/>
  <c r="AE274" i="3"/>
  <c r="AD274" i="3"/>
  <c r="F274" i="3"/>
  <c r="AG273" i="3"/>
  <c r="AF273" i="3"/>
  <c r="AE273" i="3"/>
  <c r="AD273" i="3"/>
  <c r="F273" i="3"/>
  <c r="AG272" i="3"/>
  <c r="AF272" i="3"/>
  <c r="AE272" i="3"/>
  <c r="AD272" i="3"/>
  <c r="F272" i="3"/>
  <c r="F271" i="3"/>
  <c r="AF270" i="3"/>
  <c r="AE270" i="3"/>
  <c r="F270" i="3"/>
  <c r="AG269" i="3"/>
  <c r="AF269" i="3"/>
  <c r="AE269" i="3"/>
  <c r="AD269" i="3"/>
  <c r="F269" i="3"/>
  <c r="F268" i="3"/>
  <c r="AF267" i="3"/>
  <c r="AE267" i="3"/>
  <c r="F267" i="3"/>
  <c r="AG266" i="3"/>
  <c r="AF266" i="3"/>
  <c r="AE266" i="3"/>
  <c r="AD266" i="3"/>
  <c r="F266" i="3"/>
  <c r="AG265" i="3"/>
  <c r="AF265" i="3"/>
  <c r="AE265" i="3"/>
  <c r="AD265" i="3"/>
  <c r="F265" i="3"/>
  <c r="AF264" i="3"/>
  <c r="AE264" i="3"/>
  <c r="F264" i="3"/>
  <c r="F263" i="3"/>
  <c r="AG262" i="3"/>
  <c r="AF262" i="3"/>
  <c r="AE262" i="3"/>
  <c r="AD262" i="3"/>
  <c r="F262" i="3"/>
  <c r="F261" i="3"/>
  <c r="F260" i="3"/>
  <c r="F259" i="3"/>
  <c r="AG258" i="3"/>
  <c r="AF258" i="3"/>
  <c r="AE258" i="3"/>
  <c r="AD258" i="3"/>
  <c r="F258" i="3"/>
  <c r="AF257" i="3"/>
  <c r="AE257" i="3"/>
  <c r="F257" i="3"/>
  <c r="F256" i="3"/>
  <c r="F255" i="3"/>
  <c r="AG254" i="3"/>
  <c r="AF254" i="3"/>
  <c r="AE254" i="3"/>
  <c r="AD254" i="3"/>
  <c r="F254" i="3"/>
  <c r="AF253" i="3"/>
  <c r="AE253" i="3"/>
  <c r="F253" i="3"/>
  <c r="AF252" i="3"/>
  <c r="AE252" i="3"/>
  <c r="F252" i="3"/>
  <c r="F251" i="3"/>
  <c r="AG250" i="3"/>
  <c r="AF250" i="3"/>
  <c r="AE250" i="3"/>
  <c r="AD250" i="3"/>
  <c r="F250" i="3"/>
  <c r="AE249" i="3"/>
  <c r="F249" i="3"/>
  <c r="AF248" i="3"/>
  <c r="AE248" i="3"/>
  <c r="F248" i="3"/>
  <c r="AG247" i="3"/>
  <c r="AF247" i="3"/>
  <c r="AE247" i="3"/>
  <c r="AD247" i="3"/>
  <c r="F247" i="3"/>
  <c r="AE246" i="3"/>
  <c r="F246" i="3"/>
  <c r="AG245" i="3"/>
  <c r="AF245" i="3"/>
  <c r="AE245" i="3"/>
  <c r="AD245" i="3"/>
  <c r="F245" i="3"/>
  <c r="AG244" i="3"/>
  <c r="AF244" i="3"/>
  <c r="AE244" i="3"/>
  <c r="AD244" i="3"/>
  <c r="F244" i="3"/>
  <c r="AG243" i="3"/>
  <c r="AF243" i="3"/>
  <c r="AE243" i="3"/>
  <c r="AD243" i="3"/>
  <c r="F243" i="3"/>
  <c r="AG242" i="3"/>
  <c r="AF242" i="3"/>
  <c r="AE242" i="3"/>
  <c r="AD242" i="3"/>
  <c r="F242" i="3"/>
  <c r="AG241" i="3"/>
  <c r="AF241" i="3"/>
  <c r="AE241" i="3"/>
  <c r="AD241" i="3"/>
  <c r="F241" i="3"/>
  <c r="AF240" i="3"/>
  <c r="AE240" i="3"/>
  <c r="F240" i="3"/>
  <c r="AF239" i="3"/>
  <c r="AE239" i="3"/>
  <c r="F239" i="3"/>
  <c r="AG238" i="3"/>
  <c r="AF238" i="3"/>
  <c r="AE238" i="3"/>
  <c r="AD238" i="3"/>
  <c r="F238" i="3"/>
  <c r="AG237" i="3"/>
  <c r="AF237" i="3"/>
  <c r="AE237" i="3"/>
  <c r="AD237" i="3"/>
  <c r="F237" i="3"/>
  <c r="AF236" i="3"/>
  <c r="AE236" i="3"/>
  <c r="F236" i="3"/>
  <c r="AG235" i="3"/>
  <c r="AF235" i="3"/>
  <c r="AE235" i="3"/>
  <c r="AD235" i="3"/>
  <c r="F235" i="3"/>
  <c r="AG234" i="3"/>
  <c r="AF234" i="3"/>
  <c r="AE234" i="3"/>
  <c r="AD234" i="3"/>
  <c r="F234" i="3"/>
  <c r="AF233" i="3"/>
  <c r="AE233" i="3"/>
  <c r="F233" i="3"/>
  <c r="AE232" i="3"/>
  <c r="F232" i="3"/>
  <c r="AE231" i="3"/>
  <c r="F231" i="3"/>
  <c r="AG230" i="3"/>
  <c r="AF230" i="3"/>
  <c r="AE230" i="3"/>
  <c r="AD230" i="3"/>
  <c r="F230" i="3"/>
  <c r="AF229" i="3"/>
  <c r="AE229" i="3"/>
  <c r="F229" i="3"/>
  <c r="AG228" i="3"/>
  <c r="AF228" i="3"/>
  <c r="AE228" i="3"/>
  <c r="AD228" i="3"/>
  <c r="F228" i="3"/>
  <c r="AG227" i="3"/>
  <c r="AF227" i="3"/>
  <c r="AE227" i="3"/>
  <c r="AD227" i="3"/>
  <c r="F227" i="3"/>
  <c r="AG226" i="3"/>
  <c r="AF226" i="3"/>
  <c r="AE226" i="3"/>
  <c r="AD226" i="3"/>
  <c r="F226" i="3"/>
  <c r="F225" i="3"/>
  <c r="F224" i="3"/>
  <c r="F223" i="3"/>
  <c r="AG222" i="3"/>
  <c r="AF222" i="3"/>
  <c r="AE222" i="3"/>
  <c r="AD222" i="3"/>
  <c r="F222" i="3"/>
  <c r="AG221" i="3"/>
  <c r="AF221" i="3"/>
  <c r="AE221" i="3"/>
  <c r="AD221" i="3"/>
  <c r="F221" i="3"/>
  <c r="AF220" i="3"/>
  <c r="AE220" i="3"/>
  <c r="F220" i="3"/>
  <c r="AE219" i="3"/>
  <c r="F219" i="3"/>
  <c r="AG218" i="3"/>
  <c r="AF218" i="3"/>
  <c r="AE218" i="3"/>
  <c r="AD218" i="3"/>
  <c r="F218" i="3"/>
  <c r="AF217" i="3"/>
  <c r="AE217" i="3"/>
  <c r="AD217" i="3"/>
  <c r="F217" i="3"/>
  <c r="AG216" i="3"/>
  <c r="AF216" i="3"/>
  <c r="AE216" i="3"/>
  <c r="AD216" i="3"/>
  <c r="F216" i="3"/>
  <c r="AF215" i="3"/>
  <c r="AE215" i="3"/>
  <c r="F215" i="3"/>
  <c r="F214" i="3"/>
  <c r="AF213" i="3"/>
  <c r="AE213" i="3"/>
  <c r="AD213" i="3"/>
  <c r="F213" i="3"/>
  <c r="AF212" i="3"/>
  <c r="AE212" i="3"/>
  <c r="F212" i="3"/>
  <c r="AG211" i="3"/>
  <c r="AF211" i="3"/>
  <c r="AE211" i="3"/>
  <c r="AD211" i="3"/>
  <c r="F211" i="3"/>
  <c r="F210" i="3"/>
  <c r="AG209" i="3"/>
  <c r="AF209" i="3"/>
  <c r="AE209" i="3"/>
  <c r="AD209" i="3"/>
  <c r="F209" i="3"/>
  <c r="AE208" i="3"/>
  <c r="F208" i="3"/>
  <c r="AF207" i="3"/>
  <c r="AE207" i="3"/>
  <c r="AD207" i="3"/>
  <c r="F207" i="3"/>
  <c r="AG206" i="3"/>
  <c r="AF206" i="3"/>
  <c r="AE206" i="3"/>
  <c r="AD206" i="3"/>
  <c r="F206" i="3"/>
  <c r="F205" i="3"/>
  <c r="AE204" i="3"/>
  <c r="F204" i="3"/>
  <c r="AG203" i="3"/>
  <c r="AF203" i="3"/>
  <c r="AE203" i="3"/>
  <c r="AD203" i="3"/>
  <c r="F203" i="3"/>
  <c r="AE202" i="3"/>
  <c r="F202" i="3"/>
  <c r="AG201" i="3"/>
  <c r="AF201" i="3"/>
  <c r="AE201" i="3"/>
  <c r="AD201" i="3"/>
  <c r="F201" i="3"/>
  <c r="F200" i="3"/>
  <c r="F199" i="3"/>
  <c r="AG198" i="3"/>
  <c r="AF198" i="3"/>
  <c r="AE198" i="3"/>
  <c r="AD198" i="3"/>
  <c r="F198" i="3"/>
  <c r="AG197" i="3"/>
  <c r="AF197" i="3"/>
  <c r="AE197" i="3"/>
  <c r="AD197" i="3"/>
  <c r="F197" i="3"/>
  <c r="AG196" i="3"/>
  <c r="AF196" i="3"/>
  <c r="AE196" i="3"/>
  <c r="AD196" i="3"/>
  <c r="F196" i="3"/>
  <c r="AG195" i="3"/>
  <c r="AF195" i="3"/>
  <c r="AE195" i="3"/>
  <c r="AD195" i="3"/>
  <c r="F195" i="3"/>
  <c r="AG194" i="3"/>
  <c r="AF194" i="3"/>
  <c r="AE194" i="3"/>
  <c r="AD194" i="3"/>
  <c r="F194" i="3"/>
  <c r="AE193" i="3"/>
  <c r="F193" i="3"/>
  <c r="AG192" i="3"/>
  <c r="AF192" i="3"/>
  <c r="AE192" i="3"/>
  <c r="AD192" i="3"/>
  <c r="F192" i="3"/>
  <c r="AG191" i="3"/>
  <c r="AF191" i="3"/>
  <c r="AE191" i="3"/>
  <c r="AD191" i="3"/>
  <c r="F191" i="3"/>
  <c r="AE190" i="3"/>
  <c r="F190" i="3"/>
  <c r="AE189" i="3"/>
  <c r="F189" i="3"/>
  <c r="AF188" i="3"/>
  <c r="AE188" i="3"/>
  <c r="F188" i="3"/>
  <c r="AG187" i="3"/>
  <c r="AF187" i="3"/>
  <c r="AE187" i="3"/>
  <c r="AD187" i="3"/>
  <c r="F187" i="3"/>
  <c r="AG186" i="3"/>
  <c r="AF186" i="3"/>
  <c r="AE186" i="3"/>
  <c r="AD186" i="3"/>
  <c r="F186" i="3"/>
  <c r="AG185" i="3"/>
  <c r="AF185" i="3"/>
  <c r="AE185" i="3"/>
  <c r="AD185" i="3"/>
  <c r="F185" i="3"/>
  <c r="F184" i="3"/>
  <c r="AG183" i="3"/>
  <c r="AF183" i="3"/>
  <c r="AE183" i="3"/>
  <c r="AD183" i="3"/>
  <c r="F183" i="3"/>
  <c r="AG182" i="3"/>
  <c r="AF182" i="3"/>
  <c r="AE182" i="3"/>
  <c r="AD182" i="3"/>
  <c r="F182" i="3"/>
  <c r="F181" i="3"/>
  <c r="F180" i="3"/>
  <c r="F179" i="3"/>
  <c r="AE178" i="3"/>
  <c r="F178" i="3"/>
  <c r="AF177" i="3"/>
  <c r="AE177" i="3"/>
  <c r="F177" i="3"/>
  <c r="AG176" i="3"/>
  <c r="AF176" i="3"/>
  <c r="AE176" i="3"/>
  <c r="AD176" i="3"/>
  <c r="F176" i="3"/>
  <c r="AF175" i="3"/>
  <c r="AE175" i="3"/>
  <c r="F175" i="3"/>
  <c r="AG174" i="3"/>
  <c r="AF174" i="3"/>
  <c r="AE174" i="3"/>
  <c r="AD174" i="3"/>
  <c r="F174" i="3"/>
  <c r="AG173" i="3"/>
  <c r="AF173" i="3"/>
  <c r="AE173" i="3"/>
  <c r="AD173" i="3"/>
  <c r="F173" i="3"/>
  <c r="AG172" i="3"/>
  <c r="AF172" i="3"/>
  <c r="AE172" i="3"/>
  <c r="AD172" i="3"/>
  <c r="F172" i="3"/>
  <c r="AG171" i="3"/>
  <c r="AF171" i="3"/>
  <c r="AE171" i="3"/>
  <c r="AD171" i="3"/>
  <c r="F171" i="3"/>
  <c r="AG170" i="3"/>
  <c r="AF170" i="3"/>
  <c r="AE170" i="3"/>
  <c r="AD170" i="3"/>
  <c r="F170" i="3"/>
  <c r="AG169" i="3"/>
  <c r="AF169" i="3"/>
  <c r="AE169" i="3"/>
  <c r="AD169" i="3"/>
  <c r="F169" i="3"/>
  <c r="AG168" i="3"/>
  <c r="AF168" i="3"/>
  <c r="AE168" i="3"/>
  <c r="AD168" i="3"/>
  <c r="F168" i="3"/>
  <c r="F167" i="3"/>
  <c r="F166" i="3"/>
  <c r="F165" i="3"/>
  <c r="AG164" i="3"/>
  <c r="AF164" i="3"/>
  <c r="AE164" i="3"/>
  <c r="AD164" i="3"/>
  <c r="F164" i="3"/>
  <c r="AG163" i="3"/>
  <c r="AF163" i="3"/>
  <c r="AE163" i="3"/>
  <c r="AD163" i="3"/>
  <c r="F163" i="3"/>
  <c r="AG162" i="3"/>
  <c r="AF162" i="3"/>
  <c r="AE162" i="3"/>
  <c r="AD162" i="3"/>
  <c r="F162" i="3"/>
  <c r="F161" i="3"/>
  <c r="AG160" i="3"/>
  <c r="AF160" i="3"/>
  <c r="AE160" i="3"/>
  <c r="AD160" i="3"/>
  <c r="F160" i="3"/>
  <c r="F159" i="3"/>
  <c r="AG158" i="3"/>
  <c r="AF158" i="3"/>
  <c r="AE158" i="3"/>
  <c r="AD158" i="3"/>
  <c r="F158" i="3"/>
  <c r="AG157" i="3"/>
  <c r="AF157" i="3"/>
  <c r="AE157" i="3"/>
  <c r="AD157" i="3"/>
  <c r="F157" i="3"/>
  <c r="AG156" i="3"/>
  <c r="AF156" i="3"/>
  <c r="AE156" i="3"/>
  <c r="AD156" i="3"/>
  <c r="F156" i="3"/>
  <c r="F155" i="3"/>
  <c r="AG154" i="3"/>
  <c r="AF154" i="3"/>
  <c r="AE154" i="3"/>
  <c r="AD154" i="3"/>
  <c r="F154" i="3"/>
  <c r="AG153" i="3"/>
  <c r="AF153" i="3"/>
  <c r="AE153" i="3"/>
  <c r="AD153" i="3"/>
  <c r="F153" i="3"/>
  <c r="AG152" i="3"/>
  <c r="AF152" i="3"/>
  <c r="AE152" i="3"/>
  <c r="AD152" i="3"/>
  <c r="F152" i="3"/>
  <c r="AG151" i="3"/>
  <c r="AF151" i="3"/>
  <c r="AE151" i="3"/>
  <c r="AD151" i="3"/>
  <c r="F151" i="3"/>
  <c r="AG150" i="3"/>
  <c r="AF150" i="3"/>
  <c r="AE150" i="3"/>
  <c r="AD150" i="3"/>
  <c r="F150" i="3"/>
  <c r="AG149" i="3"/>
  <c r="AF149" i="3"/>
  <c r="AE149" i="3"/>
  <c r="AD149" i="3"/>
  <c r="F149" i="3"/>
  <c r="AG148" i="3"/>
  <c r="AF148" i="3"/>
  <c r="AE148" i="3"/>
  <c r="AD148" i="3"/>
  <c r="F148" i="3"/>
  <c r="AG147" i="3"/>
  <c r="AF147" i="3"/>
  <c r="AE147" i="3"/>
  <c r="AD147" i="3"/>
  <c r="F147" i="3"/>
  <c r="F146" i="3"/>
  <c r="F145" i="3"/>
  <c r="AG144" i="3"/>
  <c r="AF144" i="3"/>
  <c r="AE144" i="3"/>
  <c r="AD144" i="3"/>
  <c r="F144" i="3"/>
  <c r="F143" i="3"/>
  <c r="AG142" i="3"/>
  <c r="AF142" i="3"/>
  <c r="AE142" i="3"/>
  <c r="AD142" i="3"/>
  <c r="F142" i="3"/>
  <c r="AG141" i="3"/>
  <c r="AF141" i="3"/>
  <c r="AE141" i="3"/>
  <c r="AD141" i="3"/>
  <c r="F141" i="3"/>
  <c r="F140" i="3"/>
  <c r="AG139" i="3"/>
  <c r="AF139" i="3"/>
  <c r="AE139" i="3"/>
  <c r="AD139" i="3"/>
  <c r="F139" i="3"/>
  <c r="AG138" i="3"/>
  <c r="AF138" i="3"/>
  <c r="AE138" i="3"/>
  <c r="AD138" i="3"/>
  <c r="F138" i="3"/>
  <c r="F137" i="3"/>
  <c r="AF136" i="3"/>
  <c r="AE136" i="3"/>
  <c r="F136" i="3"/>
  <c r="AE135" i="3"/>
  <c r="F135" i="3"/>
  <c r="F134" i="3"/>
  <c r="AE133" i="3"/>
  <c r="F133" i="3"/>
  <c r="AG132" i="3"/>
  <c r="AF132" i="3"/>
  <c r="AE132" i="3"/>
  <c r="AD132" i="3"/>
  <c r="F132" i="3"/>
  <c r="AG131" i="3"/>
  <c r="AF131" i="3"/>
  <c r="AE131" i="3"/>
  <c r="AD131" i="3"/>
  <c r="F131" i="3"/>
  <c r="F130" i="3"/>
  <c r="F129" i="3"/>
  <c r="AG128" i="3"/>
  <c r="AF128" i="3"/>
  <c r="AE128" i="3"/>
  <c r="AD128" i="3"/>
  <c r="F128" i="3"/>
  <c r="F127" i="3"/>
  <c r="AG126" i="3"/>
  <c r="AF126" i="3"/>
  <c r="AE126" i="3"/>
  <c r="AD126" i="3"/>
  <c r="F126" i="3"/>
  <c r="AG125" i="3"/>
  <c r="AF125" i="3"/>
  <c r="AE125" i="3"/>
  <c r="AD125" i="3"/>
  <c r="F125" i="3"/>
  <c r="AG124" i="3"/>
  <c r="AF124" i="3"/>
  <c r="AE124" i="3"/>
  <c r="AD124" i="3"/>
  <c r="F124" i="3"/>
  <c r="AE123" i="3"/>
  <c r="F123" i="3"/>
  <c r="AG122" i="3"/>
  <c r="AF122" i="3"/>
  <c r="AE122" i="3"/>
  <c r="AD122" i="3"/>
  <c r="F122" i="3"/>
  <c r="F121" i="3"/>
  <c r="AG120" i="3"/>
  <c r="AF120" i="3"/>
  <c r="AE120" i="3"/>
  <c r="AD120" i="3"/>
  <c r="F120" i="3"/>
  <c r="AG119" i="3"/>
  <c r="AF119" i="3"/>
  <c r="AE119" i="3"/>
  <c r="AD119" i="3"/>
  <c r="F119" i="3"/>
  <c r="F118" i="3"/>
  <c r="F117" i="3"/>
  <c r="AE116" i="3"/>
  <c r="F116" i="3"/>
  <c r="F115" i="3"/>
  <c r="AE114" i="3"/>
  <c r="F114" i="3"/>
  <c r="G114" i="3" s="1"/>
  <c r="A114" i="3" s="1"/>
  <c r="F113" i="3"/>
  <c r="F112" i="3"/>
  <c r="G112" i="3" s="1"/>
  <c r="A112" i="3" s="1"/>
  <c r="AG111" i="3"/>
  <c r="AF111" i="3"/>
  <c r="AE111" i="3"/>
  <c r="AD111" i="3"/>
  <c r="F111" i="3"/>
  <c r="F110" i="3"/>
  <c r="G110" i="3" s="1"/>
  <c r="A110" i="3" s="1"/>
  <c r="AE109" i="3"/>
  <c r="F109" i="3"/>
  <c r="G109" i="3" s="1"/>
  <c r="AF108" i="3"/>
  <c r="AE108" i="3"/>
  <c r="F108" i="3"/>
  <c r="F107" i="3"/>
  <c r="G107" i="3" s="1"/>
  <c r="A107" i="3" s="1"/>
  <c r="AE106" i="3"/>
  <c r="F106" i="3"/>
  <c r="G106" i="3" s="1"/>
  <c r="A106" i="3" s="1"/>
  <c r="F105" i="3"/>
  <c r="AG104" i="3"/>
  <c r="AF104" i="3"/>
  <c r="AE104" i="3"/>
  <c r="AD104" i="3"/>
  <c r="F104" i="3"/>
  <c r="G104" i="3" s="1"/>
  <c r="A104" i="3" s="1"/>
  <c r="AF103" i="3"/>
  <c r="AE103" i="3"/>
  <c r="F103" i="3"/>
  <c r="AG102" i="3"/>
  <c r="AF102" i="3"/>
  <c r="AE102" i="3"/>
  <c r="AD102" i="3"/>
  <c r="F102" i="3"/>
  <c r="G102" i="3" s="1"/>
  <c r="A102" i="3" s="1"/>
  <c r="AG101" i="3"/>
  <c r="AF101" i="3"/>
  <c r="AE101" i="3"/>
  <c r="AD101" i="3"/>
  <c r="F101" i="3"/>
  <c r="AF100" i="3"/>
  <c r="AE100" i="3"/>
  <c r="F100" i="3"/>
  <c r="G100" i="3" s="1"/>
  <c r="A100" i="3" s="1"/>
  <c r="G99" i="3"/>
  <c r="F99" i="3"/>
  <c r="A99" i="3"/>
  <c r="AF98" i="3"/>
  <c r="AE98" i="3"/>
  <c r="F98" i="3"/>
  <c r="G98" i="3" s="1"/>
  <c r="A98" i="3" s="1"/>
  <c r="AG97" i="3"/>
  <c r="AF97" i="3"/>
  <c r="AE97" i="3"/>
  <c r="AD97" i="3"/>
  <c r="F97" i="3"/>
  <c r="AE96" i="3"/>
  <c r="F96" i="3"/>
  <c r="AF95" i="3"/>
  <c r="AE95" i="3"/>
  <c r="F95" i="3"/>
  <c r="G95" i="3" s="1"/>
  <c r="A95" i="3" s="1"/>
  <c r="AG94" i="3"/>
  <c r="AF94" i="3"/>
  <c r="AE94" i="3"/>
  <c r="AD94" i="3"/>
  <c r="F94" i="3"/>
  <c r="F93" i="3"/>
  <c r="G93" i="3" s="1"/>
  <c r="A93" i="3" s="1"/>
  <c r="AF92" i="3"/>
  <c r="AE92" i="3"/>
  <c r="F92" i="3"/>
  <c r="AG91" i="3"/>
  <c r="AF91" i="3"/>
  <c r="AE91" i="3"/>
  <c r="AD91" i="3"/>
  <c r="F91" i="3"/>
  <c r="G91" i="3" s="1"/>
  <c r="A91" i="3" s="1"/>
  <c r="AG90" i="3"/>
  <c r="AF90" i="3"/>
  <c r="AE90" i="3"/>
  <c r="AD90" i="3"/>
  <c r="F90" i="3"/>
  <c r="AG89" i="3"/>
  <c r="AF89" i="3"/>
  <c r="AE89" i="3"/>
  <c r="AD89" i="3"/>
  <c r="F89" i="3"/>
  <c r="G89" i="3" s="1"/>
  <c r="A89" i="3" s="1"/>
  <c r="AG88" i="3"/>
  <c r="AF88" i="3"/>
  <c r="AE88" i="3"/>
  <c r="AD88" i="3"/>
  <c r="F88" i="3"/>
  <c r="AG87" i="3"/>
  <c r="AF87" i="3"/>
  <c r="AE87" i="3"/>
  <c r="AD87" i="3"/>
  <c r="F87" i="3"/>
  <c r="G87" i="3" s="1"/>
  <c r="A87" i="3" s="1"/>
  <c r="F86" i="3"/>
  <c r="AG85" i="3"/>
  <c r="AF85" i="3"/>
  <c r="AE85" i="3"/>
  <c r="AD85" i="3"/>
  <c r="F85" i="3"/>
  <c r="G85" i="3" s="1"/>
  <c r="A85" i="3" s="1"/>
  <c r="F84" i="3"/>
  <c r="AG83" i="3"/>
  <c r="AF83" i="3"/>
  <c r="AE83" i="3"/>
  <c r="AD83" i="3"/>
  <c r="F83" i="3"/>
  <c r="G83" i="3" s="1"/>
  <c r="A83" i="3" s="1"/>
  <c r="F82" i="3"/>
  <c r="AG81" i="3"/>
  <c r="AF81" i="3"/>
  <c r="AE81" i="3"/>
  <c r="AD81" i="3"/>
  <c r="F81" i="3"/>
  <c r="G81" i="3" s="1"/>
  <c r="A81" i="3" s="1"/>
  <c r="AG80" i="3"/>
  <c r="AF80" i="3"/>
  <c r="AE80" i="3"/>
  <c r="AD80" i="3"/>
  <c r="F80" i="3"/>
  <c r="F79" i="3"/>
  <c r="G79" i="3" s="1"/>
  <c r="A79" i="3" s="1"/>
  <c r="AF78" i="3"/>
  <c r="AE78" i="3"/>
  <c r="F78" i="3"/>
  <c r="AG77" i="3"/>
  <c r="AF77" i="3"/>
  <c r="AE77" i="3"/>
  <c r="AD77" i="3"/>
  <c r="F77" i="3"/>
  <c r="G77" i="3" s="1"/>
  <c r="A77" i="3" s="1"/>
  <c r="AG76" i="3"/>
  <c r="AF76" i="3"/>
  <c r="AE76" i="3"/>
  <c r="AD76" i="3"/>
  <c r="F76" i="3"/>
  <c r="AF75" i="3"/>
  <c r="AE75" i="3"/>
  <c r="F75" i="3"/>
  <c r="G75" i="3" s="1"/>
  <c r="A75" i="3" s="1"/>
  <c r="AE74" i="3"/>
  <c r="F74" i="3"/>
  <c r="G74" i="3" s="1"/>
  <c r="A74" i="3" s="1"/>
  <c r="AG73" i="3"/>
  <c r="AF73" i="3"/>
  <c r="AE73" i="3"/>
  <c r="AD73" i="3"/>
  <c r="F73" i="3"/>
  <c r="AG72" i="3"/>
  <c r="AF72" i="3"/>
  <c r="AE72" i="3"/>
  <c r="AD72" i="3"/>
  <c r="F72" i="3"/>
  <c r="G72" i="3" s="1"/>
  <c r="A72" i="3" s="1"/>
  <c r="F71" i="3"/>
  <c r="AE70" i="3"/>
  <c r="F70" i="3"/>
  <c r="F69" i="3"/>
  <c r="G69" i="3" s="1"/>
  <c r="A69" i="3" s="1"/>
  <c r="AF68" i="3"/>
  <c r="AE68" i="3"/>
  <c r="F68" i="3"/>
  <c r="AG67" i="3"/>
  <c r="AF67" i="3"/>
  <c r="AE67" i="3"/>
  <c r="AD67" i="3"/>
  <c r="F67" i="3"/>
  <c r="G67" i="3" s="1"/>
  <c r="A67" i="3" s="1"/>
  <c r="AF66" i="3"/>
  <c r="AE66" i="3"/>
  <c r="F66" i="3"/>
  <c r="AG65" i="3"/>
  <c r="AF65" i="3"/>
  <c r="AE65" i="3"/>
  <c r="AD65" i="3"/>
  <c r="F65" i="3"/>
  <c r="G65" i="3" s="1"/>
  <c r="A65" i="3" s="1"/>
  <c r="AE64" i="3"/>
  <c r="F64" i="3"/>
  <c r="G64" i="3" s="1"/>
  <c r="A64" i="3" s="1"/>
  <c r="F63" i="3"/>
  <c r="AE62" i="3"/>
  <c r="AD62" i="3"/>
  <c r="F62" i="3"/>
  <c r="G62" i="3" s="1"/>
  <c r="A62" i="3" s="1"/>
  <c r="AF61" i="3"/>
  <c r="AE61" i="3"/>
  <c r="AD61" i="3"/>
  <c r="F61" i="3"/>
  <c r="G61" i="3" s="1"/>
  <c r="A61" i="3" s="1"/>
  <c r="AG60" i="3"/>
  <c r="AF60" i="3"/>
  <c r="AE60" i="3"/>
  <c r="AD60" i="3"/>
  <c r="F60" i="3"/>
  <c r="AF59" i="3"/>
  <c r="AE59" i="3"/>
  <c r="F59" i="3"/>
  <c r="G59" i="3" s="1"/>
  <c r="A59" i="3" s="1"/>
  <c r="F58" i="3"/>
  <c r="F57" i="3"/>
  <c r="G57" i="3" s="1"/>
  <c r="A57" i="3" s="1"/>
  <c r="AG56" i="3"/>
  <c r="AF56" i="3"/>
  <c r="AE56" i="3"/>
  <c r="AD56" i="3"/>
  <c r="F56" i="3"/>
  <c r="AG55" i="3"/>
  <c r="AF55" i="3"/>
  <c r="AE55" i="3"/>
  <c r="AD55" i="3"/>
  <c r="F55" i="3"/>
  <c r="G55" i="3" s="1"/>
  <c r="A55" i="3" s="1"/>
  <c r="F54" i="3"/>
  <c r="AG53" i="3"/>
  <c r="AF53" i="3"/>
  <c r="AE53" i="3"/>
  <c r="AD53" i="3"/>
  <c r="F53" i="3"/>
  <c r="G53" i="3" s="1"/>
  <c r="F52" i="3"/>
  <c r="AG51" i="3"/>
  <c r="AF51" i="3"/>
  <c r="AE51" i="3"/>
  <c r="AD51" i="3"/>
  <c r="F51" i="3"/>
  <c r="G51" i="3" s="1"/>
  <c r="A51" i="3" s="1"/>
  <c r="AF50" i="3"/>
  <c r="AE50" i="3"/>
  <c r="F50" i="3"/>
  <c r="AE49" i="3"/>
  <c r="F49" i="3"/>
  <c r="AG48" i="3"/>
  <c r="AF48" i="3"/>
  <c r="AE48" i="3"/>
  <c r="AD48" i="3"/>
  <c r="F48" i="3"/>
  <c r="G48" i="3" s="1"/>
  <c r="A48" i="3" s="1"/>
  <c r="AG47" i="3"/>
  <c r="AF47" i="3"/>
  <c r="AE47" i="3"/>
  <c r="AD47" i="3"/>
  <c r="F47" i="3"/>
  <c r="F46" i="3"/>
  <c r="G46" i="3" s="1"/>
  <c r="A46" i="3" s="1"/>
  <c r="AE45" i="3"/>
  <c r="F45" i="3"/>
  <c r="G45" i="3" s="1"/>
  <c r="A45" i="3" s="1"/>
  <c r="G44" i="3"/>
  <c r="A44" i="3" s="1"/>
  <c r="F44" i="3"/>
  <c r="AE43" i="3"/>
  <c r="F43" i="3"/>
  <c r="AE42" i="3"/>
  <c r="F42" i="3"/>
  <c r="AG41" i="3"/>
  <c r="AF41" i="3"/>
  <c r="AE41" i="3"/>
  <c r="AD41" i="3"/>
  <c r="F41" i="3"/>
  <c r="G41" i="3" s="1"/>
  <c r="A41" i="3" s="1"/>
  <c r="F40" i="3"/>
  <c r="F39" i="3"/>
  <c r="G39" i="3" s="1"/>
  <c r="A39" i="3" s="1"/>
  <c r="AF38" i="3"/>
  <c r="AE38" i="3"/>
  <c r="F38" i="3"/>
  <c r="AE37" i="3"/>
  <c r="F37" i="3"/>
  <c r="AF36" i="3"/>
  <c r="AE36" i="3"/>
  <c r="F36" i="3"/>
  <c r="G36" i="3" s="1"/>
  <c r="A36" i="3" s="1"/>
  <c r="AE35" i="3"/>
  <c r="F35" i="3"/>
  <c r="G35" i="3" s="1"/>
  <c r="A35" i="3" s="1"/>
  <c r="AG34" i="3"/>
  <c r="AF34" i="3"/>
  <c r="AE34" i="3"/>
  <c r="AD34" i="3"/>
  <c r="F34" i="3"/>
  <c r="AG33" i="3"/>
  <c r="AF33" i="3"/>
  <c r="AE33" i="3"/>
  <c r="AD33" i="3"/>
  <c r="F33" i="3"/>
  <c r="G33" i="3" s="1"/>
  <c r="A33" i="3" s="1"/>
  <c r="AE32" i="3"/>
  <c r="F32" i="3"/>
  <c r="G32" i="3" s="1"/>
  <c r="A32" i="3" s="1"/>
  <c r="F31" i="3"/>
  <c r="AG30" i="3"/>
  <c r="AF30" i="3"/>
  <c r="AE30" i="3"/>
  <c r="AD30" i="3"/>
  <c r="F30" i="3"/>
  <c r="G30" i="3" s="1"/>
  <c r="A30" i="3" s="1"/>
  <c r="AE29" i="3"/>
  <c r="F29" i="3"/>
  <c r="G29" i="3" s="1"/>
  <c r="A29" i="3" s="1"/>
  <c r="F28" i="3"/>
  <c r="AE27" i="3"/>
  <c r="F27" i="3"/>
  <c r="AF26" i="3"/>
  <c r="AE26" i="3"/>
  <c r="F26" i="3"/>
  <c r="G82" i="3" s="1"/>
  <c r="A82" i="3" s="1"/>
  <c r="AG25" i="3"/>
  <c r="AF25" i="3"/>
  <c r="AE25" i="3"/>
  <c r="AD25" i="3"/>
  <c r="F25" i="3"/>
  <c r="AA23" i="3"/>
  <c r="Z23" i="3"/>
  <c r="Y23" i="3"/>
  <c r="X23" i="3"/>
  <c r="W23" i="3"/>
  <c r="V23" i="3"/>
  <c r="U23" i="3"/>
  <c r="T23" i="3"/>
  <c r="S23" i="3"/>
  <c r="R23" i="3"/>
  <c r="Q23" i="3"/>
  <c r="P23" i="3"/>
  <c r="O23" i="3"/>
  <c r="N23" i="3"/>
  <c r="M23" i="3"/>
  <c r="L23" i="3"/>
  <c r="K23" i="3"/>
  <c r="J23" i="3"/>
  <c r="I23" i="3"/>
  <c r="F23" i="3"/>
  <c r="C23" i="3"/>
  <c r="AA22" i="3"/>
  <c r="Z22" i="3"/>
  <c r="Y22" i="3"/>
  <c r="X22" i="3"/>
  <c r="W22" i="3"/>
  <c r="V22" i="3"/>
  <c r="U22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C22" i="3"/>
  <c r="Z21" i="3"/>
  <c r="AA21" i="3" s="1"/>
  <c r="X21" i="3"/>
  <c r="Y21" i="3" s="1"/>
  <c r="V21" i="3"/>
  <c r="W21" i="3" s="1"/>
  <c r="T21" i="3"/>
  <c r="U21" i="3" s="1"/>
  <c r="R21" i="3"/>
  <c r="S21" i="3" s="1"/>
  <c r="P21" i="3"/>
  <c r="Q21" i="3" s="1"/>
  <c r="N21" i="3"/>
  <c r="O21" i="3" s="1"/>
  <c r="L21" i="3"/>
  <c r="M21" i="3" s="1"/>
  <c r="J21" i="3"/>
  <c r="K21" i="3" s="1"/>
  <c r="H21" i="3"/>
  <c r="I21" i="3" s="1"/>
  <c r="G21" i="3"/>
  <c r="F21" i="3"/>
  <c r="E21" i="3"/>
  <c r="D21" i="3"/>
  <c r="C21" i="3"/>
  <c r="AA15" i="3"/>
  <c r="Z15" i="3"/>
  <c r="Y15" i="3"/>
  <c r="X15" i="3"/>
  <c r="W15" i="3"/>
  <c r="V15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F15" i="3" s="1"/>
  <c r="H15" i="3"/>
  <c r="D15" i="3"/>
  <c r="C15" i="3"/>
  <c r="Z10" i="3"/>
  <c r="AA10" i="3" s="1"/>
  <c r="X10" i="3"/>
  <c r="Y10" i="3" s="1"/>
  <c r="V10" i="3"/>
  <c r="W10" i="3" s="1"/>
  <c r="T10" i="3"/>
  <c r="U10" i="3" s="1"/>
  <c r="R10" i="3"/>
  <c r="S10" i="3" s="1"/>
  <c r="P10" i="3"/>
  <c r="Q10" i="3" s="1"/>
  <c r="N10" i="3"/>
  <c r="O10" i="3" s="1"/>
  <c r="L10" i="3"/>
  <c r="M10" i="3" s="1"/>
  <c r="J10" i="3"/>
  <c r="K10" i="3" s="1"/>
  <c r="H10" i="3"/>
  <c r="I10" i="3" s="1"/>
  <c r="D10" i="3"/>
  <c r="C10" i="3"/>
  <c r="G15" i="3" l="1"/>
  <c r="A53" i="3"/>
  <c r="F10" i="3"/>
  <c r="G10" i="3"/>
  <c r="A109" i="3"/>
  <c r="G437" i="3"/>
  <c r="A437" i="3" s="1"/>
  <c r="G433" i="3"/>
  <c r="A433" i="3" s="1"/>
  <c r="G429" i="3"/>
  <c r="A429" i="3" s="1"/>
  <c r="G418" i="3"/>
  <c r="A418" i="3" s="1"/>
  <c r="G414" i="3"/>
  <c r="A414" i="3" s="1"/>
  <c r="G410" i="3"/>
  <c r="A410" i="3" s="1"/>
  <c r="G409" i="3"/>
  <c r="A409" i="3" s="1"/>
  <c r="G406" i="3"/>
  <c r="A406" i="3" s="1"/>
  <c r="G396" i="3"/>
  <c r="A396" i="3" s="1"/>
  <c r="G393" i="3"/>
  <c r="A393" i="3" s="1"/>
  <c r="G386" i="3"/>
  <c r="A386" i="3" s="1"/>
  <c r="G380" i="3"/>
  <c r="A380" i="3" s="1"/>
  <c r="G376" i="3"/>
  <c r="A376" i="3" s="1"/>
  <c r="G375" i="3"/>
  <c r="A375" i="3" s="1"/>
  <c r="G371" i="3"/>
  <c r="A371" i="3" s="1"/>
  <c r="G370" i="3"/>
  <c r="A370" i="3" s="1"/>
  <c r="G369" i="3"/>
  <c r="A369" i="3" s="1"/>
  <c r="G367" i="3"/>
  <c r="A367" i="3" s="1"/>
  <c r="G366" i="3"/>
  <c r="A366" i="3" s="1"/>
  <c r="G357" i="3"/>
  <c r="A357" i="3" s="1"/>
  <c r="G353" i="3"/>
  <c r="A353" i="3" s="1"/>
  <c r="G439" i="3"/>
  <c r="A439" i="3" s="1"/>
  <c r="G435" i="3"/>
  <c r="A435" i="3" s="1"/>
  <c r="G431" i="3"/>
  <c r="A431" i="3" s="1"/>
  <c r="G412" i="3"/>
  <c r="A412" i="3" s="1"/>
  <c r="G404" i="3"/>
  <c r="A404" i="3" s="1"/>
  <c r="G401" i="3"/>
  <c r="A401" i="3" s="1"/>
  <c r="G398" i="3"/>
  <c r="A398" i="3" s="1"/>
  <c r="G388" i="3"/>
  <c r="A388" i="3" s="1"/>
  <c r="G378" i="3"/>
  <c r="A378" i="3" s="1"/>
  <c r="G363" i="3"/>
  <c r="A363" i="3" s="1"/>
  <c r="G360" i="3"/>
  <c r="A360" i="3" s="1"/>
  <c r="G292" i="3"/>
  <c r="A292" i="3" s="1"/>
  <c r="G288" i="3"/>
  <c r="A288" i="3" s="1"/>
  <c r="G282" i="3"/>
  <c r="A282" i="3" s="1"/>
  <c r="G274" i="3"/>
  <c r="A274" i="3" s="1"/>
  <c r="G426" i="3"/>
  <c r="A426" i="3" s="1"/>
  <c r="G402" i="3"/>
  <c r="A402" i="3" s="1"/>
  <c r="G391" i="3"/>
  <c r="A391" i="3" s="1"/>
  <c r="G373" i="3"/>
  <c r="A373" i="3" s="1"/>
  <c r="G364" i="3"/>
  <c r="A364" i="3" s="1"/>
  <c r="G355" i="3"/>
  <c r="A355" i="3" s="1"/>
  <c r="G351" i="3"/>
  <c r="A351" i="3" s="1"/>
  <c r="G347" i="3"/>
  <c r="A347" i="3" s="1"/>
  <c r="G346" i="3"/>
  <c r="A346" i="3" s="1"/>
  <c r="G344" i="3"/>
  <c r="A344" i="3" s="1"/>
  <c r="G342" i="3"/>
  <c r="A342" i="3" s="1"/>
  <c r="G339" i="3"/>
  <c r="A339" i="3" s="1"/>
  <c r="G318" i="3"/>
  <c r="A318" i="3" s="1"/>
  <c r="G302" i="3"/>
  <c r="A302" i="3" s="1"/>
  <c r="G300" i="3"/>
  <c r="A300" i="3" s="1"/>
  <c r="G298" i="3"/>
  <c r="A298" i="3" s="1"/>
  <c r="G427" i="3"/>
  <c r="A427" i="3" s="1"/>
  <c r="G424" i="3"/>
  <c r="A424" i="3" s="1"/>
  <c r="G421" i="3"/>
  <c r="A421" i="3" s="1"/>
  <c r="G416" i="3"/>
  <c r="A416" i="3" s="1"/>
  <c r="G384" i="3"/>
  <c r="A384" i="3" s="1"/>
  <c r="G295" i="3"/>
  <c r="A295" i="3" s="1"/>
  <c r="G294" i="3"/>
  <c r="A294" i="3" s="1"/>
  <c r="G290" i="3"/>
  <c r="A290" i="3" s="1"/>
  <c r="G286" i="3"/>
  <c r="A286" i="3" s="1"/>
  <c r="G280" i="3"/>
  <c r="A280" i="3" s="1"/>
  <c r="G278" i="3"/>
  <c r="A278" i="3" s="1"/>
  <c r="G276" i="3"/>
  <c r="A276" i="3" s="1"/>
  <c r="G272" i="3"/>
  <c r="A272" i="3" s="1"/>
  <c r="G422" i="3"/>
  <c r="A422" i="3" s="1"/>
  <c r="G400" i="3"/>
  <c r="A400" i="3" s="1"/>
  <c r="G362" i="3"/>
  <c r="A362" i="3" s="1"/>
  <c r="G359" i="3"/>
  <c r="A359" i="3" s="1"/>
  <c r="G337" i="3"/>
  <c r="A337" i="3" s="1"/>
  <c r="G335" i="3"/>
  <c r="A335" i="3" s="1"/>
  <c r="G333" i="3"/>
  <c r="A333" i="3" s="1"/>
  <c r="G332" i="3"/>
  <c r="A332" i="3" s="1"/>
  <c r="G331" i="3"/>
  <c r="A331" i="3" s="1"/>
  <c r="G330" i="3"/>
  <c r="A330" i="3" s="1"/>
  <c r="G328" i="3"/>
  <c r="A328" i="3" s="1"/>
  <c r="G326" i="3"/>
  <c r="A326" i="3" s="1"/>
  <c r="G325" i="3"/>
  <c r="A325" i="3" s="1"/>
  <c r="G323" i="3"/>
  <c r="A323" i="3" s="1"/>
  <c r="G321" i="3"/>
  <c r="A321" i="3" s="1"/>
  <c r="G317" i="3"/>
  <c r="A317" i="3" s="1"/>
  <c r="G314" i="3"/>
  <c r="A314" i="3" s="1"/>
  <c r="G313" i="3"/>
  <c r="A313" i="3" s="1"/>
  <c r="G311" i="3"/>
  <c r="A311" i="3" s="1"/>
  <c r="G309" i="3"/>
  <c r="A309" i="3" s="1"/>
  <c r="G308" i="3"/>
  <c r="A308" i="3" s="1"/>
  <c r="G307" i="3"/>
  <c r="A307" i="3" s="1"/>
  <c r="G305" i="3"/>
  <c r="A305" i="3" s="1"/>
  <c r="G221" i="3"/>
  <c r="A221" i="3" s="1"/>
  <c r="G218" i="3"/>
  <c r="A218" i="3" s="1"/>
  <c r="G212" i="3"/>
  <c r="A212" i="3" s="1"/>
  <c r="G203" i="3"/>
  <c r="A203" i="3" s="1"/>
  <c r="G202" i="3"/>
  <c r="A202" i="3" s="1"/>
  <c r="G198" i="3"/>
  <c r="A198" i="3" s="1"/>
  <c r="G194" i="3"/>
  <c r="A194" i="3" s="1"/>
  <c r="G193" i="3"/>
  <c r="A193" i="3" s="1"/>
  <c r="G185" i="3"/>
  <c r="A185" i="3" s="1"/>
  <c r="G181" i="3"/>
  <c r="A181" i="3" s="1"/>
  <c r="G172" i="3"/>
  <c r="A172" i="3" s="1"/>
  <c r="G168" i="3"/>
  <c r="A168" i="3" s="1"/>
  <c r="G164" i="3"/>
  <c r="A164" i="3" s="1"/>
  <c r="G160" i="3"/>
  <c r="A160" i="3" s="1"/>
  <c r="G156" i="3"/>
  <c r="A156" i="3" s="1"/>
  <c r="G270" i="3"/>
  <c r="A270" i="3" s="1"/>
  <c r="G268" i="3"/>
  <c r="A268" i="3" s="1"/>
  <c r="G264" i="3"/>
  <c r="A264" i="3" s="1"/>
  <c r="G262" i="3"/>
  <c r="A262" i="3" s="1"/>
  <c r="G260" i="3"/>
  <c r="A260" i="3" s="1"/>
  <c r="G258" i="3"/>
  <c r="A258" i="3" s="1"/>
  <c r="G247" i="3"/>
  <c r="A247" i="3" s="1"/>
  <c r="G246" i="3"/>
  <c r="A246" i="3" s="1"/>
  <c r="G244" i="3"/>
  <c r="A244" i="3" s="1"/>
  <c r="G242" i="3"/>
  <c r="A242" i="3" s="1"/>
  <c r="G238" i="3"/>
  <c r="A238" i="3" s="1"/>
  <c r="G230" i="3"/>
  <c r="A230" i="3" s="1"/>
  <c r="G223" i="3"/>
  <c r="A223" i="3" s="1"/>
  <c r="G217" i="3"/>
  <c r="A217" i="3" s="1"/>
  <c r="G215" i="3"/>
  <c r="A215" i="3" s="1"/>
  <c r="G210" i="3"/>
  <c r="A210" i="3" s="1"/>
  <c r="G206" i="3"/>
  <c r="A206" i="3" s="1"/>
  <c r="G200" i="3"/>
  <c r="A200" i="3" s="1"/>
  <c r="G196" i="3"/>
  <c r="A196" i="3" s="1"/>
  <c r="G191" i="3"/>
  <c r="A191" i="3" s="1"/>
  <c r="G190" i="3"/>
  <c r="A190" i="3" s="1"/>
  <c r="G189" i="3"/>
  <c r="A189" i="3" s="1"/>
  <c r="G187" i="3"/>
  <c r="A187" i="3" s="1"/>
  <c r="G183" i="3"/>
  <c r="A183" i="3" s="1"/>
  <c r="G179" i="3"/>
  <c r="A179" i="3" s="1"/>
  <c r="G178" i="3"/>
  <c r="A178" i="3" s="1"/>
  <c r="G176" i="3"/>
  <c r="A176" i="3" s="1"/>
  <c r="G174" i="3"/>
  <c r="A174" i="3" s="1"/>
  <c r="G170" i="3"/>
  <c r="A170" i="3" s="1"/>
  <c r="G166" i="3"/>
  <c r="A166" i="3" s="1"/>
  <c r="G162" i="3"/>
  <c r="A162" i="3" s="1"/>
  <c r="G158" i="3"/>
  <c r="A158" i="3" s="1"/>
  <c r="G266" i="3"/>
  <c r="A266" i="3" s="1"/>
  <c r="G256" i="3"/>
  <c r="A256" i="3" s="1"/>
  <c r="G254" i="3"/>
  <c r="A254" i="3" s="1"/>
  <c r="G252" i="3"/>
  <c r="A252" i="3" s="1"/>
  <c r="G250" i="3"/>
  <c r="A250" i="3" s="1"/>
  <c r="G249" i="3"/>
  <c r="A249" i="3" s="1"/>
  <c r="G240" i="3"/>
  <c r="A240" i="3" s="1"/>
  <c r="G236" i="3"/>
  <c r="A236" i="3" s="1"/>
  <c r="G234" i="3"/>
  <c r="A234" i="3" s="1"/>
  <c r="G228" i="3"/>
  <c r="A228" i="3" s="1"/>
  <c r="G226" i="3"/>
  <c r="A226" i="3" s="1"/>
  <c r="G26" i="3"/>
  <c r="A26" i="3" s="1"/>
  <c r="G115" i="3"/>
  <c r="A115" i="3" s="1"/>
  <c r="G118" i="3"/>
  <c r="A118" i="3" s="1"/>
  <c r="G120" i="3"/>
  <c r="A120" i="3" s="1"/>
  <c r="G122" i="3"/>
  <c r="A122" i="3" s="1"/>
  <c r="G125" i="3"/>
  <c r="A125" i="3" s="1"/>
  <c r="G127" i="3"/>
  <c r="A127" i="3" s="1"/>
  <c r="G129" i="3"/>
  <c r="A129" i="3" s="1"/>
  <c r="G131" i="3"/>
  <c r="A131" i="3" s="1"/>
  <c r="G133" i="3"/>
  <c r="A133" i="3" s="1"/>
  <c r="G137" i="3"/>
  <c r="A137" i="3" s="1"/>
  <c r="G139" i="3"/>
  <c r="A139" i="3" s="1"/>
  <c r="G141" i="3"/>
  <c r="A141" i="3" s="1"/>
  <c r="G143" i="3"/>
  <c r="A143" i="3" s="1"/>
  <c r="G145" i="3"/>
  <c r="A145" i="3" s="1"/>
  <c r="G147" i="3"/>
  <c r="A147" i="3" s="1"/>
  <c r="G149" i="3"/>
  <c r="A149" i="3" s="1"/>
  <c r="G151" i="3"/>
  <c r="A151" i="3" s="1"/>
  <c r="G153" i="3"/>
  <c r="A153" i="3" s="1"/>
  <c r="G155" i="3"/>
  <c r="A155" i="3" s="1"/>
  <c r="G25" i="3"/>
  <c r="A25" i="3" s="1"/>
  <c r="G27" i="3"/>
  <c r="A27" i="3" s="1"/>
  <c r="G28" i="3"/>
  <c r="A28" i="3" s="1"/>
  <c r="G34" i="3"/>
  <c r="A34" i="3" s="1"/>
  <c r="G37" i="3"/>
  <c r="A37" i="3" s="1"/>
  <c r="G38" i="3"/>
  <c r="A38" i="3" s="1"/>
  <c r="G40" i="3"/>
  <c r="A40" i="3" s="1"/>
  <c r="G47" i="3"/>
  <c r="A47" i="3" s="1"/>
  <c r="G54" i="3"/>
  <c r="A54" i="3" s="1"/>
  <c r="G58" i="3"/>
  <c r="A58" i="3" s="1"/>
  <c r="G60" i="3"/>
  <c r="A60" i="3" s="1"/>
  <c r="G66" i="3"/>
  <c r="A66" i="3" s="1"/>
  <c r="G68" i="3"/>
  <c r="A68" i="3" s="1"/>
  <c r="G70" i="3"/>
  <c r="A70" i="3" s="1"/>
  <c r="G71" i="3"/>
  <c r="A71" i="3" s="1"/>
  <c r="G78" i="3"/>
  <c r="A78" i="3" s="1"/>
  <c r="G80" i="3"/>
  <c r="A80" i="3" s="1"/>
  <c r="G84" i="3"/>
  <c r="A84" i="3" s="1"/>
  <c r="G88" i="3"/>
  <c r="A88" i="3" s="1"/>
  <c r="G92" i="3"/>
  <c r="A92" i="3" s="1"/>
  <c r="G94" i="3"/>
  <c r="A94" i="3" s="1"/>
  <c r="G96" i="3"/>
  <c r="A96" i="3" s="1"/>
  <c r="G97" i="3"/>
  <c r="A97" i="3" s="1"/>
  <c r="G101" i="3"/>
  <c r="A101" i="3" s="1"/>
  <c r="G108" i="3"/>
  <c r="A108" i="3" s="1"/>
  <c r="G111" i="3"/>
  <c r="A111" i="3" s="1"/>
  <c r="G135" i="3"/>
  <c r="A135" i="3" s="1"/>
  <c r="G136" i="3"/>
  <c r="A136" i="3" s="1"/>
  <c r="G159" i="3"/>
  <c r="A159" i="3" s="1"/>
  <c r="G163" i="3"/>
  <c r="A163" i="3" s="1"/>
  <c r="G167" i="3"/>
  <c r="A167" i="3" s="1"/>
  <c r="G171" i="3"/>
  <c r="A171" i="3" s="1"/>
  <c r="G175" i="3"/>
  <c r="A175" i="3" s="1"/>
  <c r="G177" i="3"/>
  <c r="A177" i="3" s="1"/>
  <c r="G182" i="3"/>
  <c r="A182" i="3" s="1"/>
  <c r="G186" i="3"/>
  <c r="A186" i="3" s="1"/>
  <c r="G197" i="3"/>
  <c r="A197" i="3" s="1"/>
  <c r="G201" i="3"/>
  <c r="A201" i="3" s="1"/>
  <c r="G204" i="3"/>
  <c r="A204" i="3" s="1"/>
  <c r="G207" i="3"/>
  <c r="A207" i="3" s="1"/>
  <c r="G208" i="3"/>
  <c r="A208" i="3" s="1"/>
  <c r="G211" i="3"/>
  <c r="A211" i="3" s="1"/>
  <c r="G213" i="3"/>
  <c r="A213" i="3" s="1"/>
  <c r="G214" i="3"/>
  <c r="A214" i="3" s="1"/>
  <c r="G216" i="3"/>
  <c r="A216" i="3" s="1"/>
  <c r="G220" i="3"/>
  <c r="A220" i="3" s="1"/>
  <c r="G222" i="3"/>
  <c r="A222" i="3" s="1"/>
  <c r="G134" i="3"/>
  <c r="A134" i="3" s="1"/>
  <c r="G31" i="3"/>
  <c r="A31" i="3" s="1"/>
  <c r="G42" i="3"/>
  <c r="A42" i="3" s="1"/>
  <c r="G43" i="3"/>
  <c r="A43" i="3" s="1"/>
  <c r="G49" i="3"/>
  <c r="A49" i="3" s="1"/>
  <c r="G50" i="3"/>
  <c r="A50" i="3" s="1"/>
  <c r="G52" i="3"/>
  <c r="A52" i="3" s="1"/>
  <c r="G56" i="3"/>
  <c r="A56" i="3" s="1"/>
  <c r="G63" i="3"/>
  <c r="A63" i="3" s="1"/>
  <c r="G73" i="3"/>
  <c r="A73" i="3" s="1"/>
  <c r="G76" i="3"/>
  <c r="A76" i="3" s="1"/>
  <c r="G86" i="3"/>
  <c r="A86" i="3" s="1"/>
  <c r="G90" i="3"/>
  <c r="A90" i="3" s="1"/>
  <c r="G103" i="3"/>
  <c r="A103" i="3" s="1"/>
  <c r="G105" i="3"/>
  <c r="A105" i="3" s="1"/>
  <c r="G113" i="3"/>
  <c r="A113" i="3" s="1"/>
  <c r="G116" i="3"/>
  <c r="A116" i="3" s="1"/>
  <c r="G117" i="3"/>
  <c r="A117" i="3" s="1"/>
  <c r="G119" i="3"/>
  <c r="A119" i="3" s="1"/>
  <c r="G121" i="3"/>
  <c r="A121" i="3" s="1"/>
  <c r="G123" i="3"/>
  <c r="A123" i="3" s="1"/>
  <c r="G124" i="3"/>
  <c r="A124" i="3" s="1"/>
  <c r="G126" i="3"/>
  <c r="A126" i="3" s="1"/>
  <c r="G128" i="3"/>
  <c r="A128" i="3" s="1"/>
  <c r="G130" i="3"/>
  <c r="A130" i="3" s="1"/>
  <c r="G132" i="3"/>
  <c r="A132" i="3" s="1"/>
  <c r="G138" i="3"/>
  <c r="A138" i="3" s="1"/>
  <c r="G140" i="3"/>
  <c r="A140" i="3" s="1"/>
  <c r="G142" i="3"/>
  <c r="A142" i="3" s="1"/>
  <c r="G144" i="3"/>
  <c r="A144" i="3" s="1"/>
  <c r="G146" i="3"/>
  <c r="A146" i="3" s="1"/>
  <c r="G148" i="3"/>
  <c r="A148" i="3" s="1"/>
  <c r="G150" i="3"/>
  <c r="A150" i="3" s="1"/>
  <c r="G152" i="3"/>
  <c r="A152" i="3" s="1"/>
  <c r="G154" i="3"/>
  <c r="A154" i="3" s="1"/>
  <c r="G157" i="3"/>
  <c r="A157" i="3" s="1"/>
  <c r="G161" i="3"/>
  <c r="A161" i="3" s="1"/>
  <c r="G165" i="3"/>
  <c r="A165" i="3" s="1"/>
  <c r="G169" i="3"/>
  <c r="A169" i="3" s="1"/>
  <c r="G173" i="3"/>
  <c r="A173" i="3" s="1"/>
  <c r="G180" i="3"/>
  <c r="A180" i="3" s="1"/>
  <c r="G184" i="3"/>
  <c r="A184" i="3" s="1"/>
  <c r="G188" i="3"/>
  <c r="A188" i="3" s="1"/>
  <c r="G192" i="3"/>
  <c r="A192" i="3" s="1"/>
  <c r="G195" i="3"/>
  <c r="A195" i="3" s="1"/>
  <c r="G199" i="3"/>
  <c r="A199" i="3" s="1"/>
  <c r="G205" i="3"/>
  <c r="A205" i="3" s="1"/>
  <c r="G209" i="3"/>
  <c r="A209" i="3" s="1"/>
  <c r="G219" i="3"/>
  <c r="A219" i="3" s="1"/>
  <c r="G224" i="3"/>
  <c r="A224" i="3" s="1"/>
  <c r="G273" i="3"/>
  <c r="A273" i="3" s="1"/>
  <c r="G279" i="3"/>
  <c r="A279" i="3" s="1"/>
  <c r="G281" i="3"/>
  <c r="A281" i="3" s="1"/>
  <c r="G284" i="3"/>
  <c r="A284" i="3" s="1"/>
  <c r="G287" i="3"/>
  <c r="A287" i="3" s="1"/>
  <c r="G291" i="3"/>
  <c r="A291" i="3" s="1"/>
  <c r="G225" i="3"/>
  <c r="A225" i="3" s="1"/>
  <c r="G227" i="3"/>
  <c r="A227" i="3" s="1"/>
  <c r="G229" i="3"/>
  <c r="A229" i="3" s="1"/>
  <c r="G232" i="3"/>
  <c r="A232" i="3" s="1"/>
  <c r="G235" i="3"/>
  <c r="A235" i="3" s="1"/>
  <c r="G251" i="3"/>
  <c r="A251" i="3" s="1"/>
  <c r="G255" i="3"/>
  <c r="A255" i="3" s="1"/>
  <c r="G257" i="3"/>
  <c r="A257" i="3" s="1"/>
  <c r="G265" i="3"/>
  <c r="A265" i="3" s="1"/>
  <c r="G267" i="3"/>
  <c r="A267" i="3" s="1"/>
  <c r="G271" i="3"/>
  <c r="A271" i="3" s="1"/>
  <c r="G275" i="3"/>
  <c r="A275" i="3" s="1"/>
  <c r="G277" i="3"/>
  <c r="A277" i="3" s="1"/>
  <c r="G283" i="3"/>
  <c r="A283" i="3" s="1"/>
  <c r="G285" i="3"/>
  <c r="A285" i="3" s="1"/>
  <c r="G289" i="3"/>
  <c r="A289" i="3" s="1"/>
  <c r="G293" i="3"/>
  <c r="A293" i="3" s="1"/>
  <c r="G296" i="3"/>
  <c r="A296" i="3" s="1"/>
  <c r="G231" i="3"/>
  <c r="A231" i="3" s="1"/>
  <c r="G233" i="3"/>
  <c r="A233" i="3" s="1"/>
  <c r="G237" i="3"/>
  <c r="A237" i="3" s="1"/>
  <c r="G239" i="3"/>
  <c r="A239" i="3" s="1"/>
  <c r="G241" i="3"/>
  <c r="A241" i="3" s="1"/>
  <c r="G243" i="3"/>
  <c r="A243" i="3" s="1"/>
  <c r="G245" i="3"/>
  <c r="A245" i="3" s="1"/>
  <c r="G248" i="3"/>
  <c r="A248" i="3" s="1"/>
  <c r="G253" i="3"/>
  <c r="A253" i="3" s="1"/>
  <c r="G259" i="3"/>
  <c r="A259" i="3" s="1"/>
  <c r="G261" i="3"/>
  <c r="A261" i="3" s="1"/>
  <c r="G263" i="3"/>
  <c r="A263" i="3" s="1"/>
  <c r="G269" i="3"/>
  <c r="A269" i="3" s="1"/>
  <c r="G354" i="3"/>
  <c r="A354" i="3" s="1"/>
  <c r="G361" i="3"/>
  <c r="A361" i="3" s="1"/>
  <c r="G379" i="3"/>
  <c r="A379" i="3" s="1"/>
  <c r="G390" i="3"/>
  <c r="A390" i="3" s="1"/>
  <c r="G399" i="3"/>
  <c r="A399" i="3" s="1"/>
  <c r="G405" i="3"/>
  <c r="A405" i="3" s="1"/>
  <c r="G413" i="3"/>
  <c r="A413" i="3" s="1"/>
  <c r="G425" i="3"/>
  <c r="A425" i="3" s="1"/>
  <c r="G304" i="3"/>
  <c r="A304" i="3" s="1"/>
  <c r="G306" i="3"/>
  <c r="A306" i="3" s="1"/>
  <c r="G310" i="3"/>
  <c r="A310" i="3" s="1"/>
  <c r="G312" i="3"/>
  <c r="A312" i="3" s="1"/>
  <c r="G316" i="3"/>
  <c r="A316" i="3" s="1"/>
  <c r="G320" i="3"/>
  <c r="A320" i="3" s="1"/>
  <c r="G322" i="3"/>
  <c r="A322" i="3" s="1"/>
  <c r="G324" i="3"/>
  <c r="A324" i="3" s="1"/>
  <c r="G329" i="3"/>
  <c r="A329" i="3" s="1"/>
  <c r="G334" i="3"/>
  <c r="A334" i="3" s="1"/>
  <c r="G336" i="3"/>
  <c r="A336" i="3" s="1"/>
  <c r="G338" i="3"/>
  <c r="A338" i="3" s="1"/>
  <c r="G352" i="3"/>
  <c r="A352" i="3" s="1"/>
  <c r="G377" i="3"/>
  <c r="A377" i="3" s="1"/>
  <c r="G382" i="3"/>
  <c r="A382" i="3" s="1"/>
  <c r="G387" i="3"/>
  <c r="A387" i="3" s="1"/>
  <c r="G397" i="3"/>
  <c r="A397" i="3" s="1"/>
  <c r="G408" i="3"/>
  <c r="A408" i="3" s="1"/>
  <c r="G411" i="3"/>
  <c r="A411" i="3" s="1"/>
  <c r="G419" i="3"/>
  <c r="A419" i="3" s="1"/>
  <c r="G430" i="3"/>
  <c r="A430" i="3" s="1"/>
  <c r="G434" i="3"/>
  <c r="A434" i="3" s="1"/>
  <c r="G438" i="3"/>
  <c r="A438" i="3" s="1"/>
  <c r="G440" i="3"/>
  <c r="A440" i="3" s="1"/>
  <c r="G358" i="3"/>
  <c r="A358" i="3" s="1"/>
  <c r="G372" i="3"/>
  <c r="A372" i="3" s="1"/>
  <c r="G385" i="3"/>
  <c r="A385" i="3" s="1"/>
  <c r="G389" i="3"/>
  <c r="A389" i="3" s="1"/>
  <c r="G394" i="3"/>
  <c r="A394" i="3" s="1"/>
  <c r="G395" i="3"/>
  <c r="A395" i="3" s="1"/>
  <c r="G417" i="3"/>
  <c r="A417" i="3" s="1"/>
  <c r="G428" i="3"/>
  <c r="A428" i="3" s="1"/>
  <c r="G297" i="3"/>
  <c r="A297" i="3" s="1"/>
  <c r="G299" i="3"/>
  <c r="A299" i="3" s="1"/>
  <c r="G301" i="3"/>
  <c r="A301" i="3" s="1"/>
  <c r="G303" i="3"/>
  <c r="A303" i="3" s="1"/>
  <c r="G315" i="3"/>
  <c r="A315" i="3" s="1"/>
  <c r="G319" i="3"/>
  <c r="A319" i="3" s="1"/>
  <c r="G327" i="3"/>
  <c r="A327" i="3" s="1"/>
  <c r="G340" i="3"/>
  <c r="A340" i="3" s="1"/>
  <c r="G341" i="3"/>
  <c r="A341" i="3" s="1"/>
  <c r="G343" i="3"/>
  <c r="A343" i="3" s="1"/>
  <c r="G345" i="3"/>
  <c r="A345" i="3" s="1"/>
  <c r="G348" i="3"/>
  <c r="A348" i="3" s="1"/>
  <c r="G350" i="3"/>
  <c r="A350" i="3" s="1"/>
  <c r="G356" i="3"/>
  <c r="A356" i="3" s="1"/>
  <c r="G365" i="3"/>
  <c r="A365" i="3" s="1"/>
  <c r="G368" i="3"/>
  <c r="A368" i="3" s="1"/>
  <c r="G374" i="3"/>
  <c r="A374" i="3" s="1"/>
  <c r="G381" i="3"/>
  <c r="A381" i="3" s="1"/>
  <c r="G383" i="3"/>
  <c r="A383" i="3" s="1"/>
  <c r="G392" i="3"/>
  <c r="A392" i="3" s="1"/>
  <c r="G403" i="3"/>
  <c r="A403" i="3" s="1"/>
  <c r="G407" i="3"/>
  <c r="A407" i="3" s="1"/>
  <c r="G415" i="3"/>
  <c r="A415" i="3" s="1"/>
  <c r="G420" i="3"/>
  <c r="A420" i="3" s="1"/>
  <c r="G423" i="3"/>
  <c r="A423" i="3" s="1"/>
  <c r="G432" i="3"/>
  <c r="A432" i="3" s="1"/>
  <c r="G436" i="3"/>
  <c r="A436" i="3" s="1"/>
  <c r="E16" i="3" l="1"/>
  <c r="B13" i="3"/>
  <c r="B11" i="3"/>
  <c r="E9" i="3"/>
  <c r="B17" i="3"/>
  <c r="E13" i="3"/>
  <c r="E11" i="3"/>
  <c r="B8" i="3"/>
  <c r="E17" i="3"/>
  <c r="E15" i="3"/>
  <c r="B14" i="3"/>
  <c r="B12" i="3"/>
  <c r="E8" i="3"/>
  <c r="B16" i="3"/>
  <c r="E14" i="3"/>
  <c r="E12" i="3"/>
  <c r="E10" i="3"/>
  <c r="B9" i="3"/>
  <c r="X16" i="3" l="1"/>
  <c r="Y16" i="3" s="1"/>
  <c r="T16" i="3"/>
  <c r="U16" i="3" s="1"/>
  <c r="P16" i="3"/>
  <c r="Q16" i="3" s="1"/>
  <c r="L16" i="3"/>
  <c r="M16" i="3" s="1"/>
  <c r="H16" i="3"/>
  <c r="I16" i="3" s="1"/>
  <c r="D16" i="3"/>
  <c r="G16" i="3"/>
  <c r="C16" i="3"/>
  <c r="Z16" i="3"/>
  <c r="AA16" i="3" s="1"/>
  <c r="V16" i="3"/>
  <c r="W16" i="3" s="1"/>
  <c r="R16" i="3"/>
  <c r="S16" i="3" s="1"/>
  <c r="N16" i="3"/>
  <c r="O16" i="3" s="1"/>
  <c r="J16" i="3"/>
  <c r="K16" i="3" s="1"/>
  <c r="G17" i="3"/>
  <c r="C17" i="3"/>
  <c r="Z17" i="3"/>
  <c r="AA17" i="3" s="1"/>
  <c r="V17" i="3"/>
  <c r="W17" i="3" s="1"/>
  <c r="R17" i="3"/>
  <c r="S17" i="3" s="1"/>
  <c r="N17" i="3"/>
  <c r="O17" i="3" s="1"/>
  <c r="J17" i="3"/>
  <c r="K17" i="3" s="1"/>
  <c r="X17" i="3"/>
  <c r="Y17" i="3" s="1"/>
  <c r="T17" i="3"/>
  <c r="U17" i="3" s="1"/>
  <c r="P17" i="3"/>
  <c r="Q17" i="3" s="1"/>
  <c r="L17" i="3"/>
  <c r="M17" i="3" s="1"/>
  <c r="H17" i="3"/>
  <c r="I17" i="3" s="1"/>
  <c r="D17" i="3"/>
  <c r="Z13" i="3"/>
  <c r="AA13" i="3" s="1"/>
  <c r="V13" i="3"/>
  <c r="W13" i="3" s="1"/>
  <c r="R13" i="3"/>
  <c r="S13" i="3" s="1"/>
  <c r="N13" i="3"/>
  <c r="O13" i="3" s="1"/>
  <c r="J13" i="3"/>
  <c r="K13" i="3" s="1"/>
  <c r="X13" i="3"/>
  <c r="Y13" i="3" s="1"/>
  <c r="T13" i="3"/>
  <c r="U13" i="3" s="1"/>
  <c r="P13" i="3"/>
  <c r="Q13" i="3" s="1"/>
  <c r="L13" i="3"/>
  <c r="M13" i="3" s="1"/>
  <c r="H13" i="3"/>
  <c r="I13" i="3" s="1"/>
  <c r="F13" i="3" s="1"/>
  <c r="D13" i="3"/>
  <c r="G13" i="3"/>
  <c r="C13" i="3"/>
  <c r="X12" i="3"/>
  <c r="Y12" i="3" s="1"/>
  <c r="T12" i="3"/>
  <c r="U12" i="3" s="1"/>
  <c r="P12" i="3"/>
  <c r="Q12" i="3" s="1"/>
  <c r="L12" i="3"/>
  <c r="M12" i="3" s="1"/>
  <c r="H12" i="3"/>
  <c r="I12" i="3" s="1"/>
  <c r="D12" i="3"/>
  <c r="G12" i="3"/>
  <c r="C12" i="3"/>
  <c r="Z12" i="3"/>
  <c r="AA12" i="3" s="1"/>
  <c r="V12" i="3"/>
  <c r="W12" i="3" s="1"/>
  <c r="R12" i="3"/>
  <c r="S12" i="3" s="1"/>
  <c r="N12" i="3"/>
  <c r="O12" i="3" s="1"/>
  <c r="J12" i="3"/>
  <c r="K12" i="3" s="1"/>
  <c r="X9" i="3"/>
  <c r="Y9" i="3" s="1"/>
  <c r="T9" i="3"/>
  <c r="U9" i="3" s="1"/>
  <c r="P9" i="3"/>
  <c r="Q9" i="3" s="1"/>
  <c r="L9" i="3"/>
  <c r="M9" i="3" s="1"/>
  <c r="H9" i="3"/>
  <c r="I9" i="3" s="1"/>
  <c r="D9" i="3"/>
  <c r="G9" i="3"/>
  <c r="C9" i="3"/>
  <c r="Z9" i="3"/>
  <c r="AA9" i="3" s="1"/>
  <c r="V9" i="3"/>
  <c r="W9" i="3" s="1"/>
  <c r="R9" i="3"/>
  <c r="S9" i="3" s="1"/>
  <c r="N9" i="3"/>
  <c r="O9" i="3" s="1"/>
  <c r="J9" i="3"/>
  <c r="K9" i="3" s="1"/>
  <c r="G8" i="3"/>
  <c r="C8" i="3"/>
  <c r="Z8" i="3"/>
  <c r="AA8" i="3" s="1"/>
  <c r="V8" i="3"/>
  <c r="W8" i="3" s="1"/>
  <c r="R8" i="3"/>
  <c r="S8" i="3" s="1"/>
  <c r="N8" i="3"/>
  <c r="O8" i="3" s="1"/>
  <c r="J8" i="3"/>
  <c r="K8" i="3" s="1"/>
  <c r="X8" i="3"/>
  <c r="Y8" i="3" s="1"/>
  <c r="T8" i="3"/>
  <c r="U8" i="3" s="1"/>
  <c r="P8" i="3"/>
  <c r="Q8" i="3" s="1"/>
  <c r="L8" i="3"/>
  <c r="M8" i="3" s="1"/>
  <c r="H8" i="3"/>
  <c r="I8" i="3" s="1"/>
  <c r="D8" i="3"/>
  <c r="X14" i="3"/>
  <c r="Y14" i="3" s="1"/>
  <c r="T14" i="3"/>
  <c r="U14" i="3" s="1"/>
  <c r="P14" i="3"/>
  <c r="Q14" i="3" s="1"/>
  <c r="L14" i="3"/>
  <c r="M14" i="3" s="1"/>
  <c r="H14" i="3"/>
  <c r="I14" i="3" s="1"/>
  <c r="D14" i="3"/>
  <c r="G14" i="3"/>
  <c r="C14" i="3"/>
  <c r="Z14" i="3"/>
  <c r="AA14" i="3" s="1"/>
  <c r="V14" i="3"/>
  <c r="W14" i="3" s="1"/>
  <c r="R14" i="3"/>
  <c r="S14" i="3" s="1"/>
  <c r="N14" i="3"/>
  <c r="O14" i="3" s="1"/>
  <c r="J14" i="3"/>
  <c r="K14" i="3" s="1"/>
  <c r="Z11" i="3"/>
  <c r="AA11" i="3" s="1"/>
  <c r="V11" i="3"/>
  <c r="W11" i="3" s="1"/>
  <c r="R11" i="3"/>
  <c r="S11" i="3" s="1"/>
  <c r="N11" i="3"/>
  <c r="O11" i="3" s="1"/>
  <c r="J11" i="3"/>
  <c r="K11" i="3" s="1"/>
  <c r="X11" i="3"/>
  <c r="Y11" i="3" s="1"/>
  <c r="T11" i="3"/>
  <c r="U11" i="3" s="1"/>
  <c r="P11" i="3"/>
  <c r="Q11" i="3" s="1"/>
  <c r="L11" i="3"/>
  <c r="M11" i="3" s="1"/>
  <c r="H11" i="3"/>
  <c r="I11" i="3" s="1"/>
  <c r="D11" i="3"/>
  <c r="G11" i="3"/>
  <c r="C11" i="3"/>
  <c r="F14" i="3" l="1"/>
  <c r="F9" i="3"/>
  <c r="F11" i="3"/>
  <c r="F8" i="3"/>
  <c r="F17" i="3"/>
  <c r="F12" i="3"/>
  <c r="F16" i="3"/>
</calcChain>
</file>

<file path=xl/sharedStrings.xml><?xml version="1.0" encoding="utf-8"?>
<sst xmlns="http://schemas.openxmlformats.org/spreadsheetml/2006/main" count="1810" uniqueCount="941">
  <si>
    <t>Österreichischer Rodelverband</t>
  </si>
  <si>
    <t>Startbewerb  Rodeln</t>
  </si>
  <si>
    <t>Die TOP Ten des Tages:</t>
  </si>
  <si>
    <t>St.Nr</t>
  </si>
  <si>
    <t>Name</t>
  </si>
  <si>
    <t>Ort/Verein</t>
  </si>
  <si>
    <t>Bestzeit</t>
  </si>
  <si>
    <t>Rang</t>
  </si>
  <si>
    <t>1.Lauf</t>
  </si>
  <si>
    <t>2.Lauf</t>
  </si>
  <si>
    <t>3.Lauf</t>
  </si>
  <si>
    <t>4.Lauf</t>
  </si>
  <si>
    <t>5.Lauf</t>
  </si>
  <si>
    <t>6.Lauf</t>
  </si>
  <si>
    <t>7.Lauf</t>
  </si>
  <si>
    <t>8.Lauf</t>
  </si>
  <si>
    <t>9.Lauf</t>
  </si>
  <si>
    <t>10.Lauf</t>
  </si>
  <si>
    <t>Ergebnis aktuelle Starter:</t>
  </si>
  <si>
    <t>Anzahl der Fahrten:</t>
  </si>
  <si>
    <t>St.Nr.</t>
  </si>
  <si>
    <t>KAPPACHER Adam</t>
  </si>
  <si>
    <t>ÖRV-Team</t>
  </si>
  <si>
    <t>EGGER Reinhard</t>
  </si>
  <si>
    <t>GLEISCHER David</t>
  </si>
  <si>
    <t>WÖHRER</t>
  </si>
  <si>
    <t>WeissenbachTriesting</t>
  </si>
  <si>
    <t>Tobias</t>
  </si>
  <si>
    <t>Lisa</t>
  </si>
  <si>
    <t>St. Pölten</t>
  </si>
  <si>
    <t>Jonas</t>
  </si>
  <si>
    <t>Kirchenlandl</t>
  </si>
  <si>
    <t>GAIDA Luisa</t>
  </si>
  <si>
    <t>Markt Piesting</t>
  </si>
  <si>
    <t>GAIDA Johanna</t>
  </si>
  <si>
    <t>Bernhard</t>
  </si>
  <si>
    <t>Wien</t>
  </si>
  <si>
    <t>Jim</t>
  </si>
  <si>
    <t>Emily</t>
  </si>
  <si>
    <t>FEICHTL Thomas</t>
  </si>
  <si>
    <t>Bisamberg</t>
  </si>
  <si>
    <t>NERWEIN Gerd</t>
  </si>
  <si>
    <t>RAMHARTER Selina</t>
  </si>
  <si>
    <t>KARBALAI Ali</t>
  </si>
  <si>
    <t>Am Tabor</t>
  </si>
  <si>
    <t>RETZ Misha</t>
  </si>
  <si>
    <t>El-SAYET Hayan</t>
  </si>
  <si>
    <t>PAMMER Michael</t>
  </si>
  <si>
    <t>KUNYK Laura-Sophie</t>
  </si>
  <si>
    <t>Klosterneuburg</t>
  </si>
  <si>
    <t>Friedrich</t>
  </si>
  <si>
    <t>GIRARDI Elisabeth</t>
  </si>
  <si>
    <t>CESAK Jakub</t>
  </si>
  <si>
    <t>LATSCHENBERGER Christoph</t>
  </si>
  <si>
    <t>Gloria</t>
  </si>
  <si>
    <t>KRAMMER Emma</t>
  </si>
  <si>
    <t>Anna</t>
  </si>
  <si>
    <t>Paul</t>
  </si>
  <si>
    <t>PANKRATZ David</t>
  </si>
  <si>
    <t>Marc</t>
  </si>
  <si>
    <t>Filip</t>
  </si>
  <si>
    <t>Sivi</t>
  </si>
  <si>
    <t>HAVRALENKO Fredric</t>
  </si>
  <si>
    <t>BAUMGARTNER Lucas</t>
  </si>
  <si>
    <t>Großebersdorf</t>
  </si>
  <si>
    <t>Alessandro</t>
  </si>
  <si>
    <t>KUBIS Freya</t>
  </si>
  <si>
    <t>Celine</t>
  </si>
  <si>
    <t>Amelie</t>
  </si>
  <si>
    <t>POLT Andrea</t>
  </si>
  <si>
    <t>POLT Jonas</t>
  </si>
  <si>
    <t>POLT Tobias</t>
  </si>
  <si>
    <t>MITTERHUBER Pascal</t>
  </si>
  <si>
    <t>MITTERHUBER Melissa</t>
  </si>
  <si>
    <t>LISCHKA Valentin</t>
  </si>
  <si>
    <t>Fahrafeld</t>
  </si>
  <si>
    <t>LISCHKA Paula</t>
  </si>
  <si>
    <t>LAUSSERMYER Rosa</t>
  </si>
  <si>
    <t>Pinkafeld</t>
  </si>
  <si>
    <t>Leon</t>
  </si>
  <si>
    <t>Steinbrunn</t>
  </si>
  <si>
    <t>AIGENBERGER Sophia</t>
  </si>
  <si>
    <t>Kalvarienberg</t>
  </si>
  <si>
    <t>David</t>
  </si>
  <si>
    <t>Sarah</t>
  </si>
  <si>
    <t>Lana</t>
  </si>
  <si>
    <t>Donaufeld</t>
  </si>
  <si>
    <t>JANKO Ben</t>
  </si>
  <si>
    <t>JANKO Max</t>
  </si>
  <si>
    <t>Jeremy</t>
  </si>
  <si>
    <t>Tom</t>
  </si>
  <si>
    <t>VOGT Emely</t>
  </si>
  <si>
    <t>Nora</t>
  </si>
  <si>
    <t>Livia</t>
  </si>
  <si>
    <t>Anja</t>
  </si>
  <si>
    <t>Sebastian</t>
  </si>
  <si>
    <t>Noah</t>
  </si>
  <si>
    <t>ÖCKLER Paul</t>
  </si>
  <si>
    <t>SVOBODA Anna</t>
  </si>
  <si>
    <t>SVOBODA Julia</t>
  </si>
  <si>
    <t>AIGNER Veit</t>
  </si>
  <si>
    <t>Obergänserndorf</t>
  </si>
  <si>
    <t>MALI Alexander</t>
  </si>
  <si>
    <t>Rafael</t>
  </si>
  <si>
    <t>NÖ</t>
  </si>
  <si>
    <t xml:space="preserve">Ricardo </t>
  </si>
  <si>
    <t>PILETTA Felix</t>
  </si>
  <si>
    <t>RAIH Konrad</t>
  </si>
  <si>
    <t>HARWIG Herlina</t>
  </si>
  <si>
    <t>Köln</t>
  </si>
  <si>
    <t>Victoria</t>
  </si>
  <si>
    <t>Mark</t>
  </si>
  <si>
    <t>Chaves</t>
  </si>
  <si>
    <t>Resa</t>
  </si>
  <si>
    <t>Nicolas</t>
  </si>
  <si>
    <t>LÖW Alexander</t>
  </si>
  <si>
    <t>BACHHOFNER Matthias</t>
  </si>
  <si>
    <t>Judenau</t>
  </si>
  <si>
    <t>ZINKL Adrian</t>
  </si>
  <si>
    <t>Melanie</t>
  </si>
  <si>
    <t>KRUPA Marcel</t>
  </si>
  <si>
    <t xml:space="preserve">Theodor </t>
  </si>
  <si>
    <t>Martin</t>
  </si>
  <si>
    <t>Bastian</t>
  </si>
  <si>
    <t>SPENGLER Xaver</t>
  </si>
  <si>
    <t>SPENGLER Emil</t>
  </si>
  <si>
    <t>WEISS Angelika</t>
  </si>
  <si>
    <t>BALOG Johannes</t>
  </si>
  <si>
    <t>SEKYRA Simon</t>
  </si>
  <si>
    <t>Wr. Neustadt</t>
  </si>
  <si>
    <t>Johanna</t>
  </si>
  <si>
    <t>Laura</t>
  </si>
  <si>
    <t>TAVAKKALI Delsa</t>
  </si>
  <si>
    <t>Timon</t>
  </si>
  <si>
    <t>NOWAKOWSKI Piotr</t>
  </si>
  <si>
    <t>EBNER Ulrich</t>
  </si>
  <si>
    <t>HELEN</t>
  </si>
  <si>
    <t>Farin</t>
  </si>
  <si>
    <t>Luka</t>
  </si>
  <si>
    <t>HIESS Melissa</t>
  </si>
  <si>
    <t>HIESS Martin</t>
  </si>
  <si>
    <t>SCHWABL Sebastian</t>
  </si>
  <si>
    <t>Biedermannsdorf</t>
  </si>
  <si>
    <t>Anauk</t>
  </si>
  <si>
    <t>LAFFER David</t>
  </si>
  <si>
    <t>LAFFER Karin</t>
  </si>
  <si>
    <t>NAGL Moritz</t>
  </si>
  <si>
    <t>Lea</t>
  </si>
  <si>
    <t>Marie</t>
  </si>
  <si>
    <t>KHOL Konstantin</t>
  </si>
  <si>
    <t>KHOL Jakob</t>
  </si>
  <si>
    <t>Julia</t>
  </si>
  <si>
    <t>Raggendorf</t>
  </si>
  <si>
    <t>Fernando</t>
  </si>
  <si>
    <t>Santiago</t>
  </si>
  <si>
    <t>Felix</t>
  </si>
  <si>
    <t>PLESS Nico</t>
  </si>
  <si>
    <t>Lotti</t>
  </si>
  <si>
    <t>Jakob</t>
  </si>
  <si>
    <t>KELEM Lenora</t>
  </si>
  <si>
    <t>FENCL Carina</t>
  </si>
  <si>
    <t>PUTZL Alexander</t>
  </si>
  <si>
    <t>FEIGL Fabian</t>
  </si>
  <si>
    <t>Reporter</t>
  </si>
  <si>
    <t>Daniela</t>
  </si>
  <si>
    <t>Leonding</t>
  </si>
  <si>
    <t>HINKAR Max</t>
  </si>
  <si>
    <t>BRESAU Leopoldine</t>
  </si>
  <si>
    <t>Nico</t>
  </si>
  <si>
    <t>Fabi</t>
  </si>
  <si>
    <t>Alexander</t>
  </si>
  <si>
    <t>BIKTAEV Tim</t>
  </si>
  <si>
    <t>JAHIC Laila</t>
  </si>
  <si>
    <t>Ewald</t>
  </si>
  <si>
    <t>Horn</t>
  </si>
  <si>
    <t>Maximilian</t>
  </si>
  <si>
    <t>SCHMIDT Thomas</t>
  </si>
  <si>
    <t>Gerasdorf</t>
  </si>
  <si>
    <t>Wolfi</t>
  </si>
  <si>
    <t>GUSERL Selina</t>
  </si>
  <si>
    <t>Widmungsmauer</t>
  </si>
  <si>
    <t>GUSERL Pia</t>
  </si>
  <si>
    <t>GUSERL Christoph</t>
  </si>
  <si>
    <t>SEPPER Carolyn</t>
  </si>
  <si>
    <t>Mascha</t>
  </si>
  <si>
    <t>Aleksandar</t>
  </si>
  <si>
    <t>Lian</t>
  </si>
  <si>
    <t>Fabio</t>
  </si>
  <si>
    <t>Moritz M.</t>
  </si>
  <si>
    <t>Marleen</t>
  </si>
  <si>
    <t>KLEEWEIN-Lang Luna</t>
  </si>
  <si>
    <t>Sophie</t>
  </si>
  <si>
    <t>GUTENBRUNNER Lara</t>
  </si>
  <si>
    <t>Kristin</t>
  </si>
  <si>
    <t>FRNDIC Maya</t>
  </si>
  <si>
    <t>Mario</t>
  </si>
  <si>
    <t>Alisa</t>
  </si>
  <si>
    <t>Illias</t>
  </si>
  <si>
    <t>KRANKL Anna</t>
  </si>
  <si>
    <t>MARKYTAN Livia</t>
  </si>
  <si>
    <t>Blumental</t>
  </si>
  <si>
    <t>HARTMANN Felix</t>
  </si>
  <si>
    <t>HARTMANN Michael</t>
  </si>
  <si>
    <t>WALDHERR Christoph</t>
  </si>
  <si>
    <t>Florian</t>
  </si>
  <si>
    <t>Schwechat</t>
  </si>
  <si>
    <t>Norris</t>
  </si>
  <si>
    <t>GAMSJÄGER Moritz</t>
  </si>
  <si>
    <t>GROßSTEINER Christopher</t>
  </si>
  <si>
    <t>STROH Christopher</t>
  </si>
  <si>
    <t>Niko</t>
  </si>
  <si>
    <t>Benjamin</t>
  </si>
  <si>
    <t>Margit</t>
  </si>
  <si>
    <t>ALTMANN Philipp</t>
  </si>
  <si>
    <t>Wr. Neudorf</t>
  </si>
  <si>
    <t>VUKOVIC Milan</t>
  </si>
  <si>
    <t>KAINZ Anna</t>
  </si>
  <si>
    <t>KAINZ Emma</t>
  </si>
  <si>
    <t>Kamal</t>
  </si>
  <si>
    <t>Samuel</t>
  </si>
  <si>
    <t>DAY Eliot</t>
  </si>
  <si>
    <t>UNTERSCHEIDER Pascal</t>
  </si>
  <si>
    <t>Philipp</t>
  </si>
  <si>
    <t>Simge</t>
  </si>
  <si>
    <t>Judith</t>
  </si>
  <si>
    <t>BINDER Sophie</t>
  </si>
  <si>
    <t>BINDER Florian</t>
  </si>
  <si>
    <t>Robin</t>
  </si>
  <si>
    <t>Kalyan</t>
  </si>
  <si>
    <t>Zoe</t>
  </si>
  <si>
    <t>Nia</t>
  </si>
  <si>
    <t>Emilija</t>
  </si>
  <si>
    <t>Sofija</t>
  </si>
  <si>
    <t>Sandra</t>
  </si>
  <si>
    <t>SEUFER-WASSERTHAL</t>
  </si>
  <si>
    <t>BATTLOGG Sarah</t>
  </si>
  <si>
    <t>Daniel</t>
  </si>
  <si>
    <t>Emmanuel</t>
  </si>
  <si>
    <t>n.i.Z</t>
  </si>
  <si>
    <t>Matthias</t>
  </si>
  <si>
    <t>KOSSEI</t>
  </si>
  <si>
    <t>MENNING Kira</t>
  </si>
  <si>
    <t>Dortmund</t>
  </si>
  <si>
    <t>MENNING Lia</t>
  </si>
  <si>
    <t>MENNING Leonie</t>
  </si>
  <si>
    <t>MENNING Thea</t>
  </si>
  <si>
    <t>RAHMANI Lainab</t>
  </si>
  <si>
    <t>Rosa</t>
  </si>
  <si>
    <t>Roman 40</t>
  </si>
  <si>
    <t xml:space="preserve">Flo </t>
  </si>
  <si>
    <t>HAUER Simon</t>
  </si>
  <si>
    <t>KRAUS Lucas</t>
  </si>
  <si>
    <t>KRAUS Felix</t>
  </si>
  <si>
    <t>AYDEN Jordan</t>
  </si>
  <si>
    <t>ABAZI Aurora</t>
  </si>
  <si>
    <t>Arilena</t>
  </si>
  <si>
    <t>Lorik</t>
  </si>
  <si>
    <t>Mia</t>
  </si>
  <si>
    <t>Oliver</t>
  </si>
  <si>
    <t>Fischamend</t>
  </si>
  <si>
    <t>LADINIG Lea-Lisa</t>
  </si>
  <si>
    <t>KRAUS Patrick</t>
  </si>
  <si>
    <t>SIGL Kerstin</t>
  </si>
  <si>
    <t>Theodor</t>
  </si>
  <si>
    <t>Daria</t>
  </si>
  <si>
    <t>Sophia</t>
  </si>
  <si>
    <t>Purkersdorf</t>
  </si>
  <si>
    <t>Leonie</t>
  </si>
  <si>
    <t>Oskar</t>
  </si>
  <si>
    <t>TAKACS Gabon</t>
  </si>
  <si>
    <t>TAKACS Judit</t>
  </si>
  <si>
    <t>Theresa</t>
  </si>
  <si>
    <t>PLATZER Iris</t>
  </si>
  <si>
    <t>Anton</t>
  </si>
  <si>
    <t>Enio</t>
  </si>
  <si>
    <t>Kilian</t>
  </si>
  <si>
    <t>Julian</t>
  </si>
  <si>
    <t>Elias</t>
  </si>
  <si>
    <t>Gänserndorf</t>
  </si>
  <si>
    <t>Auersthal</t>
  </si>
  <si>
    <t>Lukas</t>
  </si>
  <si>
    <t>Peter</t>
  </si>
  <si>
    <t>ROTH Nora</t>
  </si>
  <si>
    <t>Deutsch-Wagram</t>
  </si>
  <si>
    <t>Hanna</t>
  </si>
  <si>
    <t>Timo</t>
  </si>
  <si>
    <t>Sieghartskirchen</t>
  </si>
  <si>
    <t>Cleo</t>
  </si>
  <si>
    <t>FLATZ Vera</t>
  </si>
  <si>
    <t>SCHMIDINGER Verena</t>
  </si>
  <si>
    <t>Schwarzenberg</t>
  </si>
  <si>
    <t>FLATZ Noah</t>
  </si>
  <si>
    <t>Doren</t>
  </si>
  <si>
    <t>HUOH-BLOCH Andreas</t>
  </si>
  <si>
    <t>Emil</t>
  </si>
  <si>
    <t>Dora</t>
  </si>
  <si>
    <t>BLECHINGER Paul</t>
  </si>
  <si>
    <t>Matteo</t>
  </si>
  <si>
    <t>Lydia</t>
  </si>
  <si>
    <t>MANFRINI Alexis</t>
  </si>
  <si>
    <t>Mateo</t>
  </si>
  <si>
    <t>Adrian</t>
  </si>
  <si>
    <t>Fabian</t>
  </si>
  <si>
    <t>Viktoria</t>
  </si>
  <si>
    <t>Karol</t>
  </si>
  <si>
    <t>Liam</t>
  </si>
  <si>
    <t>Nadija</t>
  </si>
  <si>
    <t>Möllersdorf</t>
  </si>
  <si>
    <t>De Marco Roberto</t>
  </si>
  <si>
    <t>Lidia</t>
  </si>
  <si>
    <t>UMLAUF Beatrix</t>
  </si>
  <si>
    <t>Rehhof</t>
  </si>
  <si>
    <t>KLIMBACHER Lukas</t>
  </si>
  <si>
    <t>Sophie K.</t>
  </si>
  <si>
    <t>Konstantin</t>
  </si>
  <si>
    <t>LÖFFLER Mika</t>
  </si>
  <si>
    <t xml:space="preserve">Martin </t>
  </si>
  <si>
    <t>BIERINGER Violeta</t>
  </si>
  <si>
    <t>Wieselburg</t>
  </si>
  <si>
    <t>Vispi</t>
  </si>
  <si>
    <t>Iris</t>
  </si>
  <si>
    <t xml:space="preserve">Leo </t>
  </si>
  <si>
    <t>KÖBERL Franziska</t>
  </si>
  <si>
    <t>Robert</t>
  </si>
  <si>
    <t>FIDLSCHUSTER Filip</t>
  </si>
  <si>
    <t>Juni</t>
  </si>
  <si>
    <t>Von Ostrum Ada</t>
  </si>
  <si>
    <t>Von Ostrum Giacomo</t>
  </si>
  <si>
    <t>Jasminka</t>
  </si>
  <si>
    <t>Floridsdorf</t>
  </si>
  <si>
    <t>Eric</t>
  </si>
  <si>
    <t>Nicolina</t>
  </si>
  <si>
    <t>Masha</t>
  </si>
  <si>
    <t>Antonio</t>
  </si>
  <si>
    <t>DUSEK Jakob</t>
  </si>
  <si>
    <t>Innsbruck</t>
  </si>
  <si>
    <t>SCHULTE Lisa</t>
  </si>
  <si>
    <t>SILLER Sam</t>
  </si>
  <si>
    <t>Reith i. Alpachtal</t>
  </si>
  <si>
    <t>SILLER Sebastian</t>
  </si>
  <si>
    <t>Reith i. A.</t>
  </si>
  <si>
    <t>Isabella</t>
  </si>
  <si>
    <t>LEITNER Fanny</t>
  </si>
  <si>
    <t>PROVILIJ max</t>
  </si>
  <si>
    <t>Linda</t>
  </si>
  <si>
    <t>Pia</t>
  </si>
  <si>
    <t>AICHINGER Laura</t>
  </si>
  <si>
    <t>Catalina</t>
  </si>
  <si>
    <t>Idris</t>
  </si>
  <si>
    <t>Luis</t>
  </si>
  <si>
    <t>Viola</t>
  </si>
  <si>
    <t>Elena</t>
  </si>
  <si>
    <t>Judendorf</t>
  </si>
  <si>
    <t>Graz</t>
  </si>
  <si>
    <t>Mara</t>
  </si>
  <si>
    <t>Klement</t>
  </si>
  <si>
    <t>Lachsfeld</t>
  </si>
  <si>
    <t>Beate</t>
  </si>
  <si>
    <t>Lena S.</t>
  </si>
  <si>
    <t>SHIHABI Sami</t>
  </si>
  <si>
    <t>SHIHABI Nabil</t>
  </si>
  <si>
    <t>Fares S.</t>
  </si>
  <si>
    <t xml:space="preserve">Aman </t>
  </si>
  <si>
    <t>SEGONI Sofia</t>
  </si>
  <si>
    <t>Charlotte</t>
  </si>
  <si>
    <t>Matthieu</t>
  </si>
  <si>
    <t>Magdalena</t>
  </si>
  <si>
    <t>Leu</t>
  </si>
  <si>
    <t>Maria</t>
  </si>
  <si>
    <t>Ferdinand</t>
  </si>
  <si>
    <t>Rihem</t>
  </si>
  <si>
    <t>Paula</t>
  </si>
  <si>
    <t>Krems</t>
  </si>
  <si>
    <t>Marianne</t>
  </si>
  <si>
    <t>RUBENDORFER Florian</t>
  </si>
  <si>
    <t>Göllersdorf</t>
  </si>
  <si>
    <t>SWITIL Lorenz</t>
  </si>
  <si>
    <t>Theresienfeld</t>
  </si>
  <si>
    <t>Vincent</t>
  </si>
  <si>
    <t>Doktorberg</t>
  </si>
  <si>
    <t>Olivia</t>
  </si>
  <si>
    <t>Eva</t>
  </si>
  <si>
    <t>Allegra</t>
  </si>
  <si>
    <t>Alma</t>
  </si>
  <si>
    <t>Dominik</t>
  </si>
  <si>
    <t>PICHLER Maximilian</t>
  </si>
  <si>
    <t>Stadl a.d. Mur</t>
  </si>
  <si>
    <t>SCHMIDT Florian</t>
  </si>
  <si>
    <t>SCHMIDT Daniel</t>
  </si>
  <si>
    <t>PUCHBAUER Paul</t>
  </si>
  <si>
    <t>Lennox</t>
  </si>
  <si>
    <t>Kevin</t>
  </si>
  <si>
    <t>Ebergasting</t>
  </si>
  <si>
    <t>PAREIS Robert</t>
  </si>
  <si>
    <t>Marcel</t>
  </si>
  <si>
    <t>NOAM</t>
  </si>
  <si>
    <t>Unterwaltersdorf</t>
  </si>
  <si>
    <t>Lars</t>
  </si>
  <si>
    <t>ROBOCH Jakob</t>
  </si>
  <si>
    <t>Vici</t>
  </si>
  <si>
    <t>Maxi</t>
  </si>
  <si>
    <t>SCHALY Nina</t>
  </si>
  <si>
    <t>WAPPEL Marlies</t>
  </si>
  <si>
    <t>Kaisermühlen</t>
  </si>
  <si>
    <t>SCERTER Jonas</t>
  </si>
  <si>
    <t>ASFAN Addis</t>
  </si>
  <si>
    <t>NICE MEHTA Maria</t>
  </si>
  <si>
    <t>GEIGER Patrick</t>
  </si>
  <si>
    <t>Absam</t>
  </si>
  <si>
    <t>HANNAH MARIA</t>
  </si>
  <si>
    <t>KATZENBEISSER Sophie</t>
  </si>
  <si>
    <t>Stefan</t>
  </si>
  <si>
    <t>JUNGEL Moritz</t>
  </si>
  <si>
    <t>STROMMER Annika</t>
  </si>
  <si>
    <t>Mödling</t>
  </si>
  <si>
    <t>Emiliy</t>
  </si>
  <si>
    <t>Lorie</t>
  </si>
  <si>
    <t>Tia</t>
  </si>
  <si>
    <t>STROMMER Mathilda</t>
  </si>
  <si>
    <t>Ela</t>
  </si>
  <si>
    <t>ECKERT Valerie</t>
  </si>
  <si>
    <t>Lena</t>
  </si>
  <si>
    <t>Leonel</t>
  </si>
  <si>
    <t>Gideon</t>
  </si>
  <si>
    <t>DOBIANER Simon</t>
  </si>
  <si>
    <t>HARTMANN Emilia</t>
  </si>
  <si>
    <t>BERNHARD Alexander</t>
  </si>
  <si>
    <t>WALDNER Mia</t>
  </si>
  <si>
    <t>HASANOVIC Alia</t>
  </si>
  <si>
    <t>SCHULZ Julia</t>
  </si>
  <si>
    <t>Groß Enzersdorf</t>
  </si>
  <si>
    <t>Constantin</t>
  </si>
  <si>
    <t>Flo</t>
  </si>
  <si>
    <t>Valentin</t>
  </si>
  <si>
    <t>KRICONIS Elena</t>
  </si>
  <si>
    <t>KRICONIS Miriam</t>
  </si>
  <si>
    <t>Josefina</t>
  </si>
  <si>
    <t>NANDOR Bagari</t>
  </si>
  <si>
    <t>JÄGER Lukas</t>
  </si>
  <si>
    <t>LABNER Fabian</t>
  </si>
  <si>
    <t>RAICH Heidi</t>
  </si>
  <si>
    <t>Wien-Glanzingg</t>
  </si>
  <si>
    <t>RAICH Reinhold</t>
  </si>
  <si>
    <t>RAICH Albrecht</t>
  </si>
  <si>
    <t>MATZNER Norbert</t>
  </si>
  <si>
    <t>HAUSHACH Paul</t>
  </si>
  <si>
    <t>LANZE Yahon</t>
  </si>
  <si>
    <t xml:space="preserve">THOMAS  </t>
  </si>
  <si>
    <t>Wolfgang</t>
  </si>
  <si>
    <t>Jasmin</t>
  </si>
  <si>
    <t>RIEPL Nino</t>
  </si>
  <si>
    <t>WINKLER Jan</t>
  </si>
  <si>
    <t>Wampersdorf</t>
  </si>
  <si>
    <t>RENNHOFER Raphael</t>
  </si>
  <si>
    <t>Weigelsdorf</t>
  </si>
  <si>
    <t>WINKLER Leo</t>
  </si>
  <si>
    <t>Gernot</t>
  </si>
  <si>
    <t>Michael</t>
  </si>
  <si>
    <t>RENNHOFER Martin</t>
  </si>
  <si>
    <t>RIEPL Markus</t>
  </si>
  <si>
    <t>STRANZ Celine</t>
  </si>
  <si>
    <t>WAGNER Katrin</t>
  </si>
  <si>
    <t>Adina</t>
  </si>
  <si>
    <t>Antonia</t>
  </si>
  <si>
    <t>FUSSEK Florian</t>
  </si>
  <si>
    <t>Pressbaum</t>
  </si>
  <si>
    <t xml:space="preserve">David </t>
  </si>
  <si>
    <t>TISCHLER Julia</t>
  </si>
  <si>
    <t>Maximilium</t>
  </si>
  <si>
    <t>BERK Lukas</t>
  </si>
  <si>
    <t>Mathias</t>
  </si>
  <si>
    <t>Stockerau</t>
  </si>
  <si>
    <t>Jaqueline</t>
  </si>
  <si>
    <t>SMUTNY Bastian</t>
  </si>
  <si>
    <t>WIPPEL Simon</t>
  </si>
  <si>
    <t>OBERTSCHEIDER Christof</t>
  </si>
  <si>
    <t>WIPPEL Helmut</t>
  </si>
  <si>
    <t>WIPPEL Sophie</t>
  </si>
  <si>
    <t>Ronny</t>
  </si>
  <si>
    <t>Rubin</t>
  </si>
  <si>
    <t>Slowakei</t>
  </si>
  <si>
    <t>Emely</t>
  </si>
  <si>
    <t>Brunn a. Gebirge</t>
  </si>
  <si>
    <t>Rosalie</t>
  </si>
  <si>
    <t>MELKONYAN Lena</t>
  </si>
  <si>
    <t>TREMETZBERGER Sandra</t>
  </si>
  <si>
    <t>Nickelsdorf</t>
  </si>
  <si>
    <t>ANTL Fabian</t>
  </si>
  <si>
    <t>PIRKER Simone</t>
  </si>
  <si>
    <t>Reichenfels</t>
  </si>
  <si>
    <t>PIRKER Chiara</t>
  </si>
  <si>
    <t>RANFTL Wolfgang</t>
  </si>
  <si>
    <t>Pyhrabruck</t>
  </si>
  <si>
    <t>RUPP Felix</t>
  </si>
  <si>
    <t>Bruck a.d. Leitha</t>
  </si>
  <si>
    <t>ZWICKELSTORFER Luisa</t>
  </si>
  <si>
    <t>ZWICKELSTORFER Marie</t>
  </si>
  <si>
    <t>THIERUNG Tobias</t>
  </si>
  <si>
    <t>MUN Lea</t>
  </si>
  <si>
    <t>MOSER Marlene</t>
  </si>
  <si>
    <t>SCHUH David</t>
  </si>
  <si>
    <t>HAIDER Anna</t>
  </si>
  <si>
    <t>Strasshof</t>
  </si>
  <si>
    <t>FELINGER Maximilian</t>
  </si>
  <si>
    <t>KRADJEL Andreas</t>
  </si>
  <si>
    <t>KARENITS Hannah</t>
  </si>
  <si>
    <t>KARENITS Marie</t>
  </si>
  <si>
    <t>MASSHEK Clemens</t>
  </si>
  <si>
    <t>RECHBERGER Matthias</t>
  </si>
  <si>
    <t>OSER Sophie</t>
  </si>
  <si>
    <t>KÖNIGSBERGER Niko</t>
  </si>
  <si>
    <t>WIESENHOFER Lena</t>
  </si>
  <si>
    <t>Ruprechtshofen</t>
  </si>
  <si>
    <t>ZAUNBAUER Lilly</t>
  </si>
  <si>
    <t>SEGER Emily</t>
  </si>
  <si>
    <t>KAIBLINGER Sandra</t>
  </si>
  <si>
    <t>SCHEUCHER Laetizia</t>
  </si>
  <si>
    <t>SCHEUCHER Laurenz</t>
  </si>
  <si>
    <t>KAIBLINGER Sarah</t>
  </si>
  <si>
    <t>SPTZER Ines</t>
  </si>
  <si>
    <t>SPITZER Elena</t>
  </si>
  <si>
    <t>KAIBLINGER Anna</t>
  </si>
  <si>
    <t>PETERS Jada</t>
  </si>
  <si>
    <t>SCHIPP Simon</t>
  </si>
  <si>
    <t>MASCHEK Patrick</t>
  </si>
  <si>
    <t>SOLYMOS Nino</t>
  </si>
  <si>
    <t>BREITSCHOPF Emil</t>
  </si>
  <si>
    <t>Wolfsgraben</t>
  </si>
  <si>
    <t>GRAF Sarah</t>
  </si>
  <si>
    <t>Traiskirchen</t>
  </si>
  <si>
    <t>TOTH Boldizsar</t>
  </si>
  <si>
    <t>Eisenstadt</t>
  </si>
  <si>
    <t>RIEDL Manuel</t>
  </si>
  <si>
    <t>Haschendorf</t>
  </si>
  <si>
    <t>RIEDL Lisa</t>
  </si>
  <si>
    <t>RACHEL Onuoha</t>
  </si>
  <si>
    <t>Feliks</t>
  </si>
  <si>
    <t>BRAUNREITER Jaro</t>
  </si>
  <si>
    <t>KURZWEIL Leon</t>
  </si>
  <si>
    <t>MUSIL Nils</t>
  </si>
  <si>
    <t>STAHL Katharina</t>
  </si>
  <si>
    <t>TOPOLEWSKI Jacek</t>
  </si>
  <si>
    <t>ISER Johanna</t>
  </si>
  <si>
    <t>Kierling</t>
  </si>
  <si>
    <t>SCHWARTZ Nina</t>
  </si>
  <si>
    <t>SCHAFFER Helena</t>
  </si>
  <si>
    <t>MEZGOLITS Elias</t>
  </si>
  <si>
    <t>Wolfsberg</t>
  </si>
  <si>
    <t xml:space="preserve">FISCHER Felix </t>
  </si>
  <si>
    <t>Mistelbach</t>
  </si>
  <si>
    <t>KORBEL Julian</t>
  </si>
  <si>
    <t>AUINGER Valentin</t>
  </si>
  <si>
    <t>WEHDORN Antonella</t>
  </si>
  <si>
    <t>Rubina</t>
  </si>
  <si>
    <t>VEIGL Fabian</t>
  </si>
  <si>
    <t>HÖLLERL Sina</t>
  </si>
  <si>
    <t>ZEDNIK Lukas</t>
  </si>
  <si>
    <t>GREGOR Raphael</t>
  </si>
  <si>
    <t>GREGOR Elena</t>
  </si>
  <si>
    <t>SCHIMPFÖSSL Cornelius</t>
  </si>
  <si>
    <t>SCHIMPFÖSSL Fanny</t>
  </si>
  <si>
    <t>WAGNER Fredi</t>
  </si>
  <si>
    <t>BUCHMAYER Vinzent</t>
  </si>
  <si>
    <t>WAGNER Dora</t>
  </si>
  <si>
    <t>ZURAW Irina Maria</t>
  </si>
  <si>
    <t>Wirn</t>
  </si>
  <si>
    <t>PROCHAZKA Paul</t>
  </si>
  <si>
    <t>PROCHAZKA Andi</t>
  </si>
  <si>
    <t>PAREISS Jakob</t>
  </si>
  <si>
    <t>PAREISS Paul</t>
  </si>
  <si>
    <t>ZOE Amanda</t>
  </si>
  <si>
    <t>HOCHMAYER Victoria</t>
  </si>
  <si>
    <t>Hadres</t>
  </si>
  <si>
    <t>HOCHMAYER Sandra</t>
  </si>
  <si>
    <t>KUSEBAUCH Nadja</t>
  </si>
  <si>
    <t>Leobendorf</t>
  </si>
  <si>
    <t>POMPER Julia</t>
  </si>
  <si>
    <t>POMPER Nina</t>
  </si>
  <si>
    <t>SCHEBELLA Raphael</t>
  </si>
  <si>
    <t>GLEICHENTHEIL Sophia</t>
  </si>
  <si>
    <t>JAMÖCK Josephine</t>
  </si>
  <si>
    <t>WICHENHAUSER Jakob</t>
  </si>
  <si>
    <t>WICHENHAUSER Mathias</t>
  </si>
  <si>
    <t>Carlota</t>
  </si>
  <si>
    <t>SCHEIBELHOFER Emely</t>
  </si>
  <si>
    <t>CUCEK Lea</t>
  </si>
  <si>
    <t>HUMER Victor</t>
  </si>
  <si>
    <t>NIKOWITZ Andrej</t>
  </si>
  <si>
    <t>GAO Simon</t>
  </si>
  <si>
    <t>GAO Catherine</t>
  </si>
  <si>
    <t>SCHEBELLA David</t>
  </si>
  <si>
    <t>KREISL Marina</t>
  </si>
  <si>
    <t>SMIT Joshua</t>
  </si>
  <si>
    <t>GRASSER Lisa</t>
  </si>
  <si>
    <t>Niederösterr</t>
  </si>
  <si>
    <t>NOVA Anna</t>
  </si>
  <si>
    <t>SCHWEIGHOFER Raphael</t>
  </si>
  <si>
    <t>Leopoldsdorf</t>
  </si>
  <si>
    <t>SCHWEIGHOFER Luis</t>
  </si>
  <si>
    <t>NUSSBAUMER Oliver</t>
  </si>
  <si>
    <t>MATZEK Dominik</t>
  </si>
  <si>
    <t>KRANKL Regina</t>
  </si>
  <si>
    <t>PUVAK David</t>
  </si>
  <si>
    <t>KARRI Patrizia</t>
  </si>
  <si>
    <t>KARRI Barbara</t>
  </si>
  <si>
    <t>KRASNIPI elena</t>
  </si>
  <si>
    <t>Obernußbach</t>
  </si>
  <si>
    <t>KÜHNEL Ilha</t>
  </si>
  <si>
    <t>RETHER Mattias</t>
  </si>
  <si>
    <t>STRASSER Georg</t>
  </si>
  <si>
    <t>LEITNER Niclas</t>
  </si>
  <si>
    <t>LEITNER Rebecca</t>
  </si>
  <si>
    <t>SCHÖLLERL Niklas</t>
  </si>
  <si>
    <t>SEITZ Anton</t>
  </si>
  <si>
    <t>KÜHNE Klara</t>
  </si>
  <si>
    <t>Stadlau</t>
  </si>
  <si>
    <t>REITERITS Raphael</t>
  </si>
  <si>
    <t>LÖSCHNIG Nico</t>
  </si>
  <si>
    <t>SCHUNERITSCH Lukas</t>
  </si>
  <si>
    <t>SCHUNERITSCH Lisa</t>
  </si>
  <si>
    <t>SCHIFFER Miriam</t>
  </si>
  <si>
    <t>SCHIFFER Jamain</t>
  </si>
  <si>
    <t>VANLILL Amelie</t>
  </si>
  <si>
    <t>VANLILL Christopher</t>
  </si>
  <si>
    <t>KLOPF Paula</t>
  </si>
  <si>
    <t>ASEMAN Zeinlou</t>
  </si>
  <si>
    <t>GERE Aron</t>
  </si>
  <si>
    <t>KRAUS Sandra</t>
  </si>
  <si>
    <t>KALTENBACHER Kim</t>
  </si>
  <si>
    <t>LEGOUX Valentin</t>
  </si>
  <si>
    <t>LEGOUX Matthias</t>
  </si>
  <si>
    <t>STUHR Jakob</t>
  </si>
  <si>
    <t>VAKIL-ADLI Julian</t>
  </si>
  <si>
    <t>Maria Enzersdorf</t>
  </si>
  <si>
    <t>SCHMIDT Etienne</t>
  </si>
  <si>
    <t>De GREGORI Filippo</t>
  </si>
  <si>
    <t>Italien</t>
  </si>
  <si>
    <t>De GREGORI Plaminia</t>
  </si>
  <si>
    <t>BAUER Elias</t>
  </si>
  <si>
    <t>TÖTH Emilia</t>
  </si>
  <si>
    <t>BAUMGARTNER Ashley</t>
  </si>
  <si>
    <t>STOCKREITER Leona</t>
  </si>
  <si>
    <t>Pernitz</t>
  </si>
  <si>
    <t>Alyn</t>
  </si>
  <si>
    <t>WALDHERR Lisa</t>
  </si>
  <si>
    <t>Zellerndorf</t>
  </si>
  <si>
    <t>WALDHERR Lukas</t>
  </si>
  <si>
    <t>KARGL Lian</t>
  </si>
  <si>
    <t>Zwölfaxing</t>
  </si>
  <si>
    <t>BEHMER Raphael</t>
  </si>
  <si>
    <t>BEHMER Livia</t>
  </si>
  <si>
    <t>HAAS Daria</t>
  </si>
  <si>
    <t>BUGL Jonas</t>
  </si>
  <si>
    <t>BUGL Clemens</t>
  </si>
  <si>
    <t>Marlene</t>
  </si>
  <si>
    <t>SCHUCH Philipp</t>
  </si>
  <si>
    <t>Linz</t>
  </si>
  <si>
    <t>HERNID Elias</t>
  </si>
  <si>
    <t>BORK Joy</t>
  </si>
  <si>
    <t>KARGL Louisa</t>
  </si>
  <si>
    <t>RUTHNER Jared</t>
  </si>
  <si>
    <t>RUTHNER Jonah</t>
  </si>
  <si>
    <t>RUTHNER Julian</t>
  </si>
  <si>
    <t>SOKULLU Naim</t>
  </si>
  <si>
    <t>VERASZTO Runja</t>
  </si>
  <si>
    <t>YAMVRIAS Konstantin</t>
  </si>
  <si>
    <t>YAMVRIAS Sophia</t>
  </si>
  <si>
    <t>PREINSDORFER Victoria</t>
  </si>
  <si>
    <t>PREINSDORFER Marllies</t>
  </si>
  <si>
    <t>MERNIG Lars</t>
  </si>
  <si>
    <t>NICOLEI Fabio</t>
  </si>
  <si>
    <t>SUAREZ Adrian</t>
  </si>
  <si>
    <t>LEHNIGER Megan</t>
  </si>
  <si>
    <t>KHANG Dao</t>
  </si>
  <si>
    <t>HARBORTH Hannah</t>
  </si>
  <si>
    <t>ROPOß Dana</t>
  </si>
  <si>
    <t>HARBORTH Frederick</t>
  </si>
  <si>
    <t>MEERA Mehta</t>
  </si>
  <si>
    <t>DIETRICH Anneli</t>
  </si>
  <si>
    <t>SCHLACHER Florian</t>
  </si>
  <si>
    <t>St. Johann</t>
  </si>
  <si>
    <t>FERTEL Bea</t>
  </si>
  <si>
    <t>Carys</t>
  </si>
  <si>
    <t>PURAC Niklas</t>
  </si>
  <si>
    <t>Emma</t>
  </si>
  <si>
    <t>Münchendorf</t>
  </si>
  <si>
    <t>PREINSTORFER Anna</t>
  </si>
  <si>
    <t>BENEDEK Laura</t>
  </si>
  <si>
    <t>FAZIKAS Maricruz</t>
  </si>
  <si>
    <t>WOLF Alexander</t>
  </si>
  <si>
    <t>ALKOZEI Sultan</t>
  </si>
  <si>
    <t>HENGL Andre</t>
  </si>
  <si>
    <t>SWOBODA Felix</t>
  </si>
  <si>
    <t>ECKHARDT Valentin</t>
  </si>
  <si>
    <t>ECKHARDT Xaver</t>
  </si>
  <si>
    <t>DOLT Noah</t>
  </si>
  <si>
    <t>WÖLKART Alexandra</t>
  </si>
  <si>
    <t>BAUMANN Daniel</t>
  </si>
  <si>
    <t>KARAKAS Cömert</t>
  </si>
  <si>
    <t>Hinterbrühl</t>
  </si>
  <si>
    <t>FIEDLER Lukas</t>
  </si>
  <si>
    <t>WILD Marina</t>
  </si>
  <si>
    <t>HOFFER Marcel</t>
  </si>
  <si>
    <t>STEINDACH Felix</t>
  </si>
  <si>
    <t>KROMP Niclas</t>
  </si>
  <si>
    <t>BATDERE Suliman</t>
  </si>
  <si>
    <t>FREITAG Leon</t>
  </si>
  <si>
    <t>POPPELIERS Liam</t>
  </si>
  <si>
    <t>DANGL Victoria</t>
  </si>
  <si>
    <t>ADVANI Samuel</t>
  </si>
  <si>
    <t>ADVANI Abigail</t>
  </si>
  <si>
    <t>HIRSCHMUGL Benjamin</t>
  </si>
  <si>
    <t>Wales</t>
  </si>
  <si>
    <t>HAIDER Stephan</t>
  </si>
  <si>
    <t>WURM Melissa</t>
  </si>
  <si>
    <t>NÜRNBERGER Timo</t>
  </si>
  <si>
    <t>Pilligsdorf</t>
  </si>
  <si>
    <t>NIEMECZEK Roland</t>
  </si>
  <si>
    <t>KLÖCKL Mira</t>
  </si>
  <si>
    <t>SLAMA Massimo</t>
  </si>
  <si>
    <t>BERKE Eren</t>
  </si>
  <si>
    <t>ERNST Simon</t>
  </si>
  <si>
    <t>SLAMA Juliano</t>
  </si>
  <si>
    <t>REUMÜLLER Florian</t>
  </si>
  <si>
    <t>Menzersdorf</t>
  </si>
  <si>
    <t>MATE Zsofia</t>
  </si>
  <si>
    <t>EBRU</t>
  </si>
  <si>
    <t>ANKNER Dana</t>
  </si>
  <si>
    <t>CADEK Lena</t>
  </si>
  <si>
    <t>POPPELIERS Erwin</t>
  </si>
  <si>
    <t>Wiern</t>
  </si>
  <si>
    <t>STEINBACH Tom</t>
  </si>
  <si>
    <t>FETZ Emma</t>
  </si>
  <si>
    <t>STADLER-VIOLA Liili</t>
  </si>
  <si>
    <t>DANGL Fabian</t>
  </si>
  <si>
    <t>ZLOTNIK Maksim</t>
  </si>
  <si>
    <t>ZLOTNIK Aleksandra</t>
  </si>
  <si>
    <t>EINENKEL Jakob</t>
  </si>
  <si>
    <t>FEKETE Timea</t>
  </si>
  <si>
    <t>OISTRIC Sebastian</t>
  </si>
  <si>
    <t>GÜLDNER Sandro</t>
  </si>
  <si>
    <t>HUEMER Zoe</t>
  </si>
  <si>
    <t>TOPRAK Caroline</t>
  </si>
  <si>
    <t>PLADERER  Konstantin</t>
  </si>
  <si>
    <t>GÜLDNER Amy</t>
  </si>
  <si>
    <t>FREITAG Lilli</t>
  </si>
  <si>
    <t>ZVONEK Moritz</t>
  </si>
  <si>
    <t>SU Lorie</t>
  </si>
  <si>
    <t>GONZALES Matheo</t>
  </si>
  <si>
    <t>PLADERER Mia</t>
  </si>
  <si>
    <t>ZEMANSKY Manfred</t>
  </si>
  <si>
    <t>ZEMANSKY Leon</t>
  </si>
  <si>
    <t>STREMPFL Roman</t>
  </si>
  <si>
    <t>JAMY Andreas</t>
  </si>
  <si>
    <t>STADLMANN Moritz</t>
  </si>
  <si>
    <t>STADLMANN Julius</t>
  </si>
  <si>
    <t>KOLAV Fabian</t>
  </si>
  <si>
    <t>STEINER-PÖSCHL Marvin</t>
  </si>
  <si>
    <t>Bruckneudorf</t>
  </si>
  <si>
    <t>OLES Matlak</t>
  </si>
  <si>
    <t>PIRCHINGER Gabriel</t>
  </si>
  <si>
    <t>STEINER-PÖSCHL Karina</t>
  </si>
  <si>
    <t>KLAMMER Rebecca</t>
  </si>
  <si>
    <t>HIMSL Elena</t>
  </si>
  <si>
    <t>KATOCH Nea</t>
  </si>
  <si>
    <t>WIDMANN Alexander</t>
  </si>
  <si>
    <t>VARGA Niklas</t>
  </si>
  <si>
    <t>VARGA Katja</t>
  </si>
  <si>
    <t>THIERER Bibiane</t>
  </si>
  <si>
    <t>THIERER Belinda</t>
  </si>
  <si>
    <t>DOBLER Felix</t>
  </si>
  <si>
    <t>THIERER Bastian</t>
  </si>
  <si>
    <t>BLAHA Felix</t>
  </si>
  <si>
    <t>KUBAT Jim</t>
  </si>
  <si>
    <t>GHOLAMI Parisa</t>
  </si>
  <si>
    <t>PECK Laurenz</t>
  </si>
  <si>
    <t>Bad Vöslau</t>
  </si>
  <si>
    <t>LATINIA Lea-Lisa</t>
  </si>
  <si>
    <t>WEISSINGER Laura</t>
  </si>
  <si>
    <t>RAZEK Nour-Abdel</t>
  </si>
  <si>
    <t>SANTAS Stefan</t>
  </si>
  <si>
    <t>SANTO Krista</t>
  </si>
  <si>
    <t>BERRY Camille</t>
  </si>
  <si>
    <t>DONHEX Maximilian</t>
  </si>
  <si>
    <t>BERRY Emma</t>
  </si>
  <si>
    <t>DANEL Felix</t>
  </si>
  <si>
    <t>JESENKO Laurenz</t>
  </si>
  <si>
    <t>JESENKO Paul</t>
  </si>
  <si>
    <t>UNL Franziska</t>
  </si>
  <si>
    <t>ZMAC Lucas</t>
  </si>
  <si>
    <t>SCHEIKL Michael</t>
  </si>
  <si>
    <t>LRZ Kindberg</t>
  </si>
  <si>
    <t>KALBINGER Oliver</t>
  </si>
  <si>
    <t>ALADIN Pauli</t>
  </si>
  <si>
    <t>KALBINGER Alexander</t>
  </si>
  <si>
    <t>KOCH-DAUBRANA Nelly</t>
  </si>
  <si>
    <t>WALLI Lea</t>
  </si>
  <si>
    <t>STAUDINGER Alexander</t>
  </si>
  <si>
    <t>Deutschwagram</t>
  </si>
  <si>
    <t>STAUDINGER Julie</t>
  </si>
  <si>
    <t>LAUGHTER Lydia</t>
  </si>
  <si>
    <t>Amerika</t>
  </si>
  <si>
    <t>LAUGHTER Isaac</t>
  </si>
  <si>
    <t>FASENBERGER Tamara</t>
  </si>
  <si>
    <t>Perchtoldsdorf</t>
  </si>
  <si>
    <t>PAFTI Flora</t>
  </si>
  <si>
    <t>PAFTI Felix</t>
  </si>
  <si>
    <t>KOSELETZ Helen</t>
  </si>
  <si>
    <t>WIen</t>
  </si>
  <si>
    <t>POMBERGER Daniel</t>
  </si>
  <si>
    <t>HECHTLER Moriz</t>
  </si>
  <si>
    <t>ISTI Theo</t>
  </si>
  <si>
    <t>Hintersdorf</t>
  </si>
  <si>
    <t>RATH Lukas</t>
  </si>
  <si>
    <t>STROHMER Paul</t>
  </si>
  <si>
    <t>MANGENJELLO Brandon</t>
  </si>
  <si>
    <t>LÜDERS Denise</t>
  </si>
  <si>
    <t>GHOFER ABDEL Donya</t>
  </si>
  <si>
    <t>GHOFER ABDEL Jusuf</t>
  </si>
  <si>
    <t>BERNSCHERER Sarah</t>
  </si>
  <si>
    <t>BERNSCHERER Raphael</t>
  </si>
  <si>
    <t>PLANK Fabian</t>
  </si>
  <si>
    <t>TREMESBERGER Sofia</t>
  </si>
  <si>
    <t>TREMESBERGER Emily</t>
  </si>
  <si>
    <t>KITTINGER Lennard</t>
  </si>
  <si>
    <t>KRAFT Maximilian</t>
  </si>
  <si>
    <t>SUPPAN Christian</t>
  </si>
  <si>
    <t>WRANA Günther</t>
  </si>
  <si>
    <t>Matzen</t>
  </si>
  <si>
    <t>BHARDWAJ Robin</t>
  </si>
  <si>
    <t>PÖCHACKER Aýleen</t>
  </si>
  <si>
    <t>Oberwaltersdorf</t>
  </si>
  <si>
    <t>LEITNER Jakub</t>
  </si>
  <si>
    <t>Freistadt</t>
  </si>
  <si>
    <t>GRUBHOFER Sophia</t>
  </si>
  <si>
    <t>REHM Leonie</t>
  </si>
  <si>
    <t>WEILGUNY Amelie</t>
  </si>
  <si>
    <t>TRIEBAUMER Ronja</t>
  </si>
  <si>
    <t>Rust</t>
  </si>
  <si>
    <t>LENTSCH Eva</t>
  </si>
  <si>
    <t>FRANK Dieter</t>
  </si>
  <si>
    <t>SEZZANO Miguel</t>
  </si>
  <si>
    <t>HUTER Jonas</t>
  </si>
  <si>
    <t>ANTEL Arthur</t>
  </si>
  <si>
    <t>CSERJAN Florian</t>
  </si>
  <si>
    <t>Langenzersdorf</t>
  </si>
  <si>
    <t>STAFFENBERGER Sebastian</t>
  </si>
  <si>
    <t>TALAZOGLU Nele</t>
  </si>
  <si>
    <t>FRAISS Eric</t>
  </si>
  <si>
    <t>KARMAZIN Kathi</t>
  </si>
  <si>
    <t>WEIGEND Charlotte</t>
  </si>
  <si>
    <t>MAJCE Elena</t>
  </si>
  <si>
    <t>MAJCE Nea</t>
  </si>
  <si>
    <t>Eemel</t>
  </si>
  <si>
    <t>Inger</t>
  </si>
  <si>
    <t>WIELGUS Jakub</t>
  </si>
  <si>
    <t>KAIRI Sofia</t>
  </si>
  <si>
    <t>CAMBAGLI Danieli</t>
  </si>
  <si>
    <t>Milano</t>
  </si>
  <si>
    <t>KIETZE Janko</t>
  </si>
  <si>
    <t>FASCHING Sandra</t>
  </si>
  <si>
    <t>HARDARIM Mathild</t>
  </si>
  <si>
    <t>Paris</t>
  </si>
  <si>
    <t>BUCHER Christian</t>
  </si>
  <si>
    <t>Hopfgarten</t>
  </si>
  <si>
    <t>FRISCHMANN Verena</t>
  </si>
  <si>
    <t>Volders</t>
  </si>
  <si>
    <t>WINKLER Mathias</t>
  </si>
  <si>
    <t>Ernstbrunn</t>
  </si>
  <si>
    <t>EBERMANN Philip</t>
  </si>
  <si>
    <t>SCHÖNAUER Florian</t>
  </si>
  <si>
    <t>SCHÖNAUER David</t>
  </si>
  <si>
    <t>MACHEINER Matheo</t>
  </si>
  <si>
    <t>SAGAYDAK Paul</t>
  </si>
  <si>
    <t>Russland</t>
  </si>
  <si>
    <t>SAGAYDAK Petr</t>
  </si>
  <si>
    <t>PICHLER Chiaza</t>
  </si>
  <si>
    <t>STEIGBERGER Leyla</t>
  </si>
  <si>
    <t>KAUTZKY Patricia</t>
  </si>
  <si>
    <t>SCHNEIDER Jonas</t>
  </si>
  <si>
    <t>Wolkersdorf</t>
  </si>
  <si>
    <t>ESSBERGER Pia</t>
  </si>
  <si>
    <t>ZAUNFALL Tristan</t>
  </si>
  <si>
    <t>UNGERBÖCK Linda</t>
  </si>
  <si>
    <t>STARZ Victoria</t>
  </si>
  <si>
    <t>SCHEIL Annalena</t>
  </si>
  <si>
    <t>SCHEIL Caroline</t>
  </si>
  <si>
    <t>Tommaso</t>
  </si>
  <si>
    <t>Rodrigo</t>
  </si>
  <si>
    <t>FREY Katharina</t>
  </si>
  <si>
    <t>FREY Julia</t>
  </si>
  <si>
    <t>STAHL Hannah</t>
  </si>
  <si>
    <t>HUTTER Benjamin</t>
  </si>
  <si>
    <t>HELIAS Julia</t>
  </si>
  <si>
    <t>SCHRAMMEL Moritz</t>
  </si>
  <si>
    <t>Kleinrötz</t>
  </si>
  <si>
    <t>OPPENAUER Johannah</t>
  </si>
  <si>
    <t>OPPENAUER Christoph</t>
  </si>
  <si>
    <t>NSNOST Mohamed</t>
  </si>
  <si>
    <t>GROßSTEINER Laura</t>
  </si>
  <si>
    <t>GROßSTEINER Philipp</t>
  </si>
  <si>
    <t>REISENZAHN Paul</t>
  </si>
  <si>
    <t>LAKIC Sergej</t>
  </si>
  <si>
    <t>FUCHS Lukas</t>
  </si>
  <si>
    <t>PRINZ Simon</t>
  </si>
  <si>
    <t>PRINZ Sarah</t>
  </si>
  <si>
    <t>FREIBAUER Emil</t>
  </si>
  <si>
    <t>Siebenhirten</t>
  </si>
  <si>
    <t>FREIBAUER Elly</t>
  </si>
  <si>
    <t>FREIBAUER  Frieda</t>
  </si>
  <si>
    <t>PETENY Adri</t>
  </si>
  <si>
    <t>PETENY Viki</t>
  </si>
  <si>
    <t>KNIELING Helena</t>
  </si>
  <si>
    <t>Straubing</t>
  </si>
  <si>
    <t>MILETIC Julian</t>
  </si>
  <si>
    <t>Vujan</t>
  </si>
  <si>
    <t>TURCU Aelia</t>
  </si>
  <si>
    <t>HITSCH Kaela</t>
  </si>
  <si>
    <t>HITSCH Fabian</t>
  </si>
  <si>
    <t>TORGHELE Lea</t>
  </si>
  <si>
    <t>TORGHELE Lorenz</t>
  </si>
  <si>
    <t>UNGERER Sara</t>
  </si>
  <si>
    <t>STATTEGGER Nils</t>
  </si>
  <si>
    <t>SCHULTE Mercedes</t>
  </si>
  <si>
    <t>KAHRER Ines</t>
  </si>
  <si>
    <t>Steyr</t>
  </si>
  <si>
    <t>BUXBAUM Thomas</t>
  </si>
  <si>
    <t>BUXBAUM Patritcia</t>
  </si>
  <si>
    <t>HAUPTMANN Manuel</t>
  </si>
  <si>
    <t>DOLLHUN Damian</t>
  </si>
  <si>
    <t>RINETSCHECK Max</t>
  </si>
  <si>
    <t>KUBAT Jimmy</t>
  </si>
  <si>
    <t>SCHIMMEL Roman</t>
  </si>
  <si>
    <t>CARDENAS Gabrila</t>
  </si>
  <si>
    <t>KUBAT Joy</t>
  </si>
  <si>
    <t>DIULI Mathis</t>
  </si>
  <si>
    <t>HTISTOVSKI Marius</t>
  </si>
  <si>
    <t>ZACK Nikola</t>
  </si>
  <si>
    <t>Allesandro</t>
  </si>
  <si>
    <t>TAG des Sports - Wiener Prater  - 25.09.2021</t>
  </si>
  <si>
    <t>Ergebnis nach Alphabet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</si>
</sst>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name val="Arial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color indexed="12"/>
      <name val="Arial"/>
      <family val="2"/>
    </font>
    <font>
      <b/>
      <sz val="12"/>
      <color indexed="10"/>
      <name val="Arial"/>
      <family val="2"/>
    </font>
    <font>
      <b/>
      <i/>
      <sz val="11"/>
      <color indexed="12"/>
      <name val="Arial"/>
      <family val="2"/>
    </font>
    <font>
      <b/>
      <i/>
      <sz val="12"/>
      <color indexed="12"/>
      <name val="Arial"/>
      <family val="2"/>
    </font>
    <font>
      <b/>
      <sz val="11"/>
      <color indexed="10"/>
      <name val="Arial"/>
      <family val="2"/>
    </font>
    <font>
      <i/>
      <sz val="11"/>
      <color indexed="8"/>
      <name val="Arial"/>
      <family val="2"/>
    </font>
    <font>
      <i/>
      <sz val="9"/>
      <color indexed="8"/>
      <name val="Arial"/>
      <family val="2"/>
    </font>
    <font>
      <sz val="12"/>
      <name val="Arial"/>
      <family val="2"/>
    </font>
    <font>
      <sz val="11"/>
      <color theme="1"/>
      <name val="Arial"/>
      <family val="2"/>
    </font>
    <font>
      <sz val="11"/>
      <color theme="7" tint="0.79998168889431442"/>
      <name val="Arial"/>
      <family val="2"/>
    </font>
    <font>
      <sz val="11"/>
      <color theme="0" tint="-0.499984740745262"/>
      <name val="Arial"/>
      <family val="2"/>
    </font>
    <font>
      <sz val="10"/>
      <color theme="0" tint="-0.499984740745262"/>
      <name val="Arial"/>
      <family val="2"/>
    </font>
    <font>
      <b/>
      <sz val="12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0" xfId="0" applyProtection="1">
      <protection hidden="1"/>
    </xf>
    <xf numFmtId="0" fontId="1" fillId="2" borderId="0" xfId="0" applyFont="1" applyFill="1" applyProtection="1">
      <protection hidden="1"/>
    </xf>
    <xf numFmtId="0" fontId="0" fillId="0" borderId="0" xfId="0" applyAlignment="1" applyProtection="1">
      <alignment horizontal="center"/>
      <protection hidden="1"/>
    </xf>
    <xf numFmtId="0" fontId="2" fillId="2" borderId="0" xfId="0" applyFont="1" applyFill="1" applyAlignment="1" applyProtection="1">
      <alignment vertical="top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2" borderId="0" xfId="0" applyFont="1" applyFill="1" applyAlignment="1" applyProtection="1">
      <alignment vertical="top"/>
      <protection hidden="1"/>
    </xf>
    <xf numFmtId="0" fontId="0" fillId="0" borderId="0" xfId="0" applyAlignment="1" applyProtection="1">
      <alignment vertical="top"/>
      <protection hidden="1"/>
    </xf>
    <xf numFmtId="0" fontId="4" fillId="2" borderId="1" xfId="0" applyFont="1" applyFill="1" applyBorder="1" applyAlignment="1" applyProtection="1">
      <alignment horizontal="center" vertical="top"/>
      <protection hidden="1"/>
    </xf>
    <xf numFmtId="0" fontId="4" fillId="0" borderId="0" xfId="0" applyFont="1" applyAlignment="1" applyProtection="1">
      <alignment horizontal="center" vertical="top"/>
      <protection hidden="1"/>
    </xf>
    <xf numFmtId="0" fontId="0" fillId="0" borderId="0" xfId="0" applyAlignment="1" applyProtection="1">
      <alignment horizontal="right" vertical="top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0" fillId="0" borderId="0" xfId="0" applyAlignment="1" applyProtection="1">
      <alignment vertical="center"/>
      <protection hidden="1"/>
    </xf>
    <xf numFmtId="0" fontId="5" fillId="3" borderId="1" xfId="0" applyFont="1" applyFill="1" applyBorder="1" applyAlignment="1" applyProtection="1">
      <alignment horizontal="right" vertical="center"/>
      <protection hidden="1"/>
    </xf>
    <xf numFmtId="0" fontId="6" fillId="3" borderId="0" xfId="0" applyFont="1" applyFill="1" applyAlignment="1" applyProtection="1">
      <alignment vertical="center"/>
      <protection hidden="1"/>
    </xf>
    <xf numFmtId="0" fontId="7" fillId="3" borderId="1" xfId="0" applyFont="1" applyFill="1" applyBorder="1" applyAlignment="1" applyProtection="1">
      <alignment vertical="center"/>
      <protection hidden="1"/>
    </xf>
    <xf numFmtId="0" fontId="0" fillId="3" borderId="1" xfId="0" applyFill="1" applyBorder="1" applyAlignment="1" applyProtection="1">
      <alignment horizontal="center" vertical="center"/>
      <protection hidden="1"/>
    </xf>
    <xf numFmtId="0" fontId="0" fillId="3" borderId="1" xfId="0" applyFill="1" applyBorder="1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8" fillId="4" borderId="2" xfId="0" applyFont="1" applyFill="1" applyBorder="1" applyAlignment="1" applyProtection="1">
      <alignment horizontal="center" vertical="center"/>
      <protection hidden="1"/>
    </xf>
    <xf numFmtId="0" fontId="8" fillId="4" borderId="3" xfId="0" applyFont="1" applyFill="1" applyBorder="1" applyAlignment="1" applyProtection="1">
      <alignment horizontal="left" vertical="center"/>
      <protection hidden="1"/>
    </xf>
    <xf numFmtId="0" fontId="8" fillId="4" borderId="4" xfId="0" applyFont="1" applyFill="1" applyBorder="1" applyAlignment="1" applyProtection="1">
      <alignment horizontal="left" vertical="center"/>
      <protection hidden="1"/>
    </xf>
    <xf numFmtId="0" fontId="8" fillId="4" borderId="5" xfId="0" applyFont="1" applyFill="1" applyBorder="1" applyAlignment="1" applyProtection="1">
      <alignment horizontal="center" vertical="center"/>
      <protection hidden="1"/>
    </xf>
    <xf numFmtId="2" fontId="9" fillId="4" borderId="5" xfId="0" applyNumberFormat="1" applyFont="1" applyFill="1" applyBorder="1" applyAlignment="1" applyProtection="1">
      <alignment horizontal="center" vertical="center"/>
      <protection hidden="1"/>
    </xf>
    <xf numFmtId="0" fontId="10" fillId="4" borderId="4" xfId="0" applyFont="1" applyFill="1" applyBorder="1" applyAlignment="1" applyProtection="1">
      <alignment horizontal="center" vertical="center"/>
      <protection hidden="1"/>
    </xf>
    <xf numFmtId="0" fontId="0" fillId="0" borderId="5" xfId="0" applyBorder="1" applyAlignment="1" applyProtection="1">
      <alignment horizontal="center" vertical="center"/>
      <protection hidden="1"/>
    </xf>
    <xf numFmtId="2" fontId="0" fillId="0" borderId="5" xfId="0" applyNumberFormat="1" applyBorder="1" applyAlignment="1" applyProtection="1">
      <alignment horizontal="center" vertical="center"/>
      <protection hidden="1"/>
    </xf>
    <xf numFmtId="2" fontId="0" fillId="0" borderId="6" xfId="0" applyNumberFormat="1" applyBorder="1" applyAlignment="1" applyProtection="1">
      <alignment horizontal="center" vertical="center"/>
      <protection hidden="1"/>
    </xf>
    <xf numFmtId="0" fontId="8" fillId="4" borderId="7" xfId="0" applyFont="1" applyFill="1" applyBorder="1" applyAlignment="1" applyProtection="1">
      <alignment horizontal="center" vertical="center"/>
      <protection hidden="1"/>
    </xf>
    <xf numFmtId="2" fontId="9" fillId="4" borderId="7" xfId="0" applyNumberFormat="1" applyFont="1" applyFill="1" applyBorder="1" applyAlignment="1" applyProtection="1">
      <alignment horizontal="center" vertical="center"/>
      <protection hidden="1"/>
    </xf>
    <xf numFmtId="0" fontId="10" fillId="4" borderId="3" xfId="0" applyFont="1" applyFill="1" applyBorder="1" applyAlignment="1" applyProtection="1">
      <alignment horizontal="center" vertical="center"/>
      <protection hidden="1"/>
    </xf>
    <xf numFmtId="0" fontId="0" fillId="0" borderId="7" xfId="0" applyBorder="1" applyAlignment="1" applyProtection="1">
      <alignment horizontal="center" vertical="center"/>
      <protection hidden="1"/>
    </xf>
    <xf numFmtId="2" fontId="0" fillId="0" borderId="7" xfId="0" applyNumberFormat="1" applyBorder="1" applyAlignment="1" applyProtection="1">
      <alignment horizontal="center" vertical="center"/>
      <protection hidden="1"/>
    </xf>
    <xf numFmtId="2" fontId="0" fillId="0" borderId="8" xfId="0" applyNumberFormat="1" applyBorder="1" applyAlignment="1" applyProtection="1">
      <alignment horizontal="center" vertical="center"/>
      <protection hidden="1"/>
    </xf>
    <xf numFmtId="0" fontId="8" fillId="4" borderId="9" xfId="0" applyFont="1" applyFill="1" applyBorder="1" applyAlignment="1" applyProtection="1">
      <alignment horizontal="left" vertical="center"/>
      <protection hidden="1"/>
    </xf>
    <xf numFmtId="0" fontId="8" fillId="4" borderId="10" xfId="0" applyFont="1" applyFill="1" applyBorder="1" applyAlignment="1" applyProtection="1">
      <alignment horizontal="center" vertical="center"/>
      <protection hidden="1"/>
    </xf>
    <xf numFmtId="2" fontId="9" fillId="4" borderId="10" xfId="0" applyNumberFormat="1" applyFont="1" applyFill="1" applyBorder="1" applyAlignment="1" applyProtection="1">
      <alignment horizontal="center" vertical="center"/>
      <protection hidden="1"/>
    </xf>
    <xf numFmtId="0" fontId="10" fillId="4" borderId="9" xfId="0" applyFont="1" applyFill="1" applyBorder="1" applyAlignment="1" applyProtection="1">
      <alignment horizontal="center" vertical="center"/>
      <protection hidden="1"/>
    </xf>
    <xf numFmtId="2" fontId="0" fillId="0" borderId="10" xfId="0" applyNumberFormat="1" applyBorder="1" applyAlignment="1" applyProtection="1">
      <alignment horizontal="center" vertical="center"/>
      <protection hidden="1"/>
    </xf>
    <xf numFmtId="2" fontId="0" fillId="0" borderId="11" xfId="0" applyNumberForma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left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13" xfId="0" applyBorder="1" applyAlignment="1" applyProtection="1">
      <alignment vertical="center"/>
      <protection hidden="1"/>
    </xf>
    <xf numFmtId="0" fontId="0" fillId="0" borderId="14" xfId="0" applyBorder="1" applyAlignment="1" applyProtection="1">
      <alignment vertical="center"/>
      <protection hidden="1"/>
    </xf>
    <xf numFmtId="2" fontId="12" fillId="0" borderId="14" xfId="0" applyNumberFormat="1" applyFont="1" applyBorder="1" applyAlignment="1" applyProtection="1">
      <alignment horizontal="center" vertical="center"/>
      <protection hidden="1"/>
    </xf>
    <xf numFmtId="0" fontId="13" fillId="0" borderId="14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2" fontId="0" fillId="0" borderId="14" xfId="0" applyNumberFormat="1" applyBorder="1" applyAlignment="1" applyProtection="1">
      <alignment horizontal="center" vertical="center"/>
      <protection hidden="1"/>
    </xf>
    <xf numFmtId="2" fontId="7" fillId="0" borderId="14" xfId="0" applyNumberFormat="1" applyFont="1" applyBorder="1" applyAlignment="1" applyProtection="1">
      <alignment horizontal="center" vertical="center"/>
      <protection hidden="1"/>
    </xf>
    <xf numFmtId="2" fontId="0" fillId="0" borderId="15" xfId="0" applyNumberFormat="1" applyBorder="1" applyAlignment="1" applyProtection="1">
      <alignment horizontal="center" vertical="center"/>
      <protection hidden="1"/>
    </xf>
    <xf numFmtId="0" fontId="0" fillId="0" borderId="17" xfId="0" applyBorder="1" applyAlignment="1" applyProtection="1">
      <alignment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2" fontId="12" fillId="0" borderId="10" xfId="0" applyNumberFormat="1" applyFont="1" applyBorder="1" applyAlignment="1" applyProtection="1">
      <alignment horizontal="center" vertical="center"/>
      <protection hidden="1"/>
    </xf>
    <xf numFmtId="0" fontId="13" fillId="0" borderId="10" xfId="0" applyFont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2" fontId="7" fillId="0" borderId="10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2" fontId="9" fillId="0" borderId="7" xfId="0" applyNumberFormat="1" applyFont="1" applyBorder="1" applyAlignment="1" applyProtection="1">
      <alignment horizontal="center" vertical="center"/>
      <protection hidden="1"/>
    </xf>
    <xf numFmtId="0" fontId="14" fillId="0" borderId="7" xfId="0" applyFont="1" applyBorder="1" applyAlignment="1" applyProtection="1">
      <alignment horizontal="center" vertical="center"/>
      <protection hidden="1"/>
    </xf>
    <xf numFmtId="0" fontId="7" fillId="0" borderId="7" xfId="0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0" fillId="0" borderId="16" xfId="0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right" vertical="center"/>
      <protection hidden="1"/>
    </xf>
    <xf numFmtId="0" fontId="7" fillId="0" borderId="7" xfId="0" applyFont="1" applyBorder="1" applyAlignment="1" applyProtection="1">
      <alignment vertical="center"/>
      <protection hidden="1"/>
    </xf>
    <xf numFmtId="0" fontId="6" fillId="0" borderId="7" xfId="0" applyFont="1" applyBorder="1" applyAlignment="1" applyProtection="1">
      <alignment vertical="center"/>
      <protection hidden="1"/>
    </xf>
    <xf numFmtId="2" fontId="7" fillId="0" borderId="7" xfId="0" applyNumberFormat="1" applyFont="1" applyBorder="1" applyAlignment="1" applyProtection="1">
      <alignment horizontal="center" vertical="center"/>
      <protection hidden="1"/>
    </xf>
    <xf numFmtId="2" fontId="7" fillId="0" borderId="8" xfId="0" applyNumberFormat="1" applyFont="1" applyBorder="1" applyAlignment="1" applyProtection="1">
      <alignment horizontal="center" vertical="center"/>
      <protection hidden="1"/>
    </xf>
    <xf numFmtId="0" fontId="6" fillId="0" borderId="7" xfId="0" applyFont="1" applyBorder="1" applyAlignment="1" applyProtection="1">
      <alignment horizontal="center" vertical="center"/>
      <protection hidden="1"/>
    </xf>
    <xf numFmtId="0" fontId="7" fillId="0" borderId="7" xfId="0" applyFont="1" applyBorder="1" applyAlignment="1" applyProtection="1">
      <alignment horizontal="left" vertical="center"/>
      <protection hidden="1"/>
    </xf>
    <xf numFmtId="0" fontId="6" fillId="0" borderId="7" xfId="0" applyFont="1" applyBorder="1" applyAlignment="1" applyProtection="1">
      <alignment horizontal="left" vertical="center"/>
      <protection hidden="1"/>
    </xf>
    <xf numFmtId="0" fontId="16" fillId="0" borderId="18" xfId="0" applyFont="1" applyBorder="1" applyAlignment="1" applyProtection="1">
      <alignment horizontal="right" vertical="center"/>
      <protection hidden="1"/>
    </xf>
    <xf numFmtId="0" fontId="17" fillId="0" borderId="18" xfId="0" applyFont="1" applyBorder="1" applyAlignment="1" applyProtection="1">
      <alignment horizontal="right" vertical="center"/>
      <protection hidden="1"/>
    </xf>
    <xf numFmtId="0" fontId="18" fillId="0" borderId="7" xfId="0" applyFont="1" applyBorder="1" applyAlignment="1" applyProtection="1">
      <alignment vertical="center"/>
      <protection hidden="1"/>
    </xf>
    <xf numFmtId="0" fontId="19" fillId="0" borderId="7" xfId="0" applyFont="1" applyBorder="1" applyAlignment="1" applyProtection="1">
      <alignment vertical="center"/>
      <protection hidden="1"/>
    </xf>
    <xf numFmtId="0" fontId="18" fillId="0" borderId="7" xfId="0" applyFont="1" applyBorder="1" applyAlignment="1" applyProtection="1">
      <alignment horizontal="left" vertical="center"/>
      <protection hidden="1"/>
    </xf>
    <xf numFmtId="0" fontId="19" fillId="0" borderId="7" xfId="0" applyFont="1" applyBorder="1" applyAlignment="1" applyProtection="1">
      <alignment horizontal="left" vertical="center"/>
      <protection hidden="1"/>
    </xf>
    <xf numFmtId="0" fontId="1" fillId="2" borderId="0" xfId="0" applyFont="1" applyFill="1" applyAlignment="1" applyProtection="1">
      <alignment horizontal="center"/>
      <protection hidden="1"/>
    </xf>
    <xf numFmtId="0" fontId="2" fillId="2" borderId="0" xfId="0" applyFont="1" applyFill="1" applyAlignment="1" applyProtection="1">
      <alignment horizontal="center" vertical="top"/>
      <protection hidden="1"/>
    </xf>
    <xf numFmtId="0" fontId="3" fillId="2" borderId="0" xfId="0" applyFont="1" applyFill="1" applyAlignment="1" applyProtection="1">
      <alignment horizontal="center" vertical="top"/>
      <protection hidden="1"/>
    </xf>
    <xf numFmtId="0" fontId="2" fillId="3" borderId="0" xfId="0" applyFont="1" applyFill="1" applyAlignment="1" applyProtection="1">
      <alignment horizontal="center" vertical="center"/>
      <protection hidden="1"/>
    </xf>
    <xf numFmtId="0" fontId="20" fillId="2" borderId="0" xfId="0" applyFont="1" applyFill="1" applyAlignment="1" applyProtection="1">
      <alignment horizontal="center" vertical="top"/>
      <protection hidden="1"/>
    </xf>
  </cellXfs>
  <cellStyles count="1">
    <cellStyle name="Standard" xfId="0" builtinId="0"/>
  </cellStyles>
  <dxfs count="5">
    <dxf>
      <font>
        <b/>
        <i val="0"/>
        <strike val="0"/>
        <condense val="0"/>
        <extend val="0"/>
        <color indexed="10"/>
      </font>
    </dxf>
    <dxf>
      <font>
        <b/>
        <i val="0"/>
        <strike val="0"/>
        <condense val="0"/>
        <extend val="0"/>
        <color indexed="10"/>
      </font>
    </dxf>
    <dxf>
      <font>
        <b/>
        <i val="0"/>
        <strike val="0"/>
        <condense val="0"/>
        <extend val="0"/>
        <color indexed="10"/>
      </font>
    </dxf>
    <dxf>
      <font>
        <b/>
        <i val="0"/>
        <strike val="0"/>
        <condense val="0"/>
        <extend val="0"/>
        <color indexed="10"/>
      </font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10303</xdr:colOff>
      <xdr:row>0</xdr:row>
      <xdr:rowOff>0</xdr:rowOff>
    </xdr:from>
    <xdr:to>
      <xdr:col>2</xdr:col>
      <xdr:colOff>694790</xdr:colOff>
      <xdr:row>4</xdr:row>
      <xdr:rowOff>8361</xdr:rowOff>
    </xdr:to>
    <xdr:pic>
      <xdr:nvPicPr>
        <xdr:cNvPr id="2" name="Grafik 3">
          <a:extLst>
            <a:ext uri="{FF2B5EF4-FFF2-40B4-BE49-F238E27FC236}">
              <a16:creationId xmlns:a16="http://schemas.microsoft.com/office/drawing/2014/main" id="{EF5FDE42-9270-4A96-B66B-AB4B6C76FB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453" y="0"/>
          <a:ext cx="1008337" cy="998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379281</xdr:colOff>
      <xdr:row>0</xdr:row>
      <xdr:rowOff>38100</xdr:rowOff>
    </xdr:from>
    <xdr:to>
      <xdr:col>26</xdr:col>
      <xdr:colOff>495300</xdr:colOff>
      <xdr:row>3</xdr:row>
      <xdr:rowOff>247650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BEB87668-3276-4BC0-B9B7-45C7532943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922956" y="38100"/>
          <a:ext cx="2135319" cy="933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008E64-6F46-41D7-9B24-330CD985F1C6}">
  <sheetPr codeName="Tabelle9">
    <pageSetUpPr fitToPage="1"/>
  </sheetPr>
  <dimension ref="A1:AG999"/>
  <sheetViews>
    <sheetView showGridLines="0" tabSelected="1" zoomScaleNormal="100" workbookViewId="0">
      <pane xSplit="1" ySplit="24" topLeftCell="B25" activePane="bottomRight" state="frozen"/>
      <selection pane="topRight" activeCell="B1" sqref="B1"/>
      <selection pane="bottomLeft" activeCell="A25" sqref="A25"/>
      <selection pane="bottomRight" activeCell="B25" sqref="B25"/>
    </sheetView>
  </sheetViews>
  <sheetFormatPr baseColWidth="10" defaultColWidth="0" defaultRowHeight="12.75" x14ac:dyDescent="0.2"/>
  <cols>
    <col min="1" max="1" width="0.85546875" style="1" customWidth="1"/>
    <col min="2" max="2" width="4.85546875" style="45" customWidth="1"/>
    <col min="3" max="3" width="24.7109375" style="1" customWidth="1"/>
    <col min="4" max="4" width="16.5703125" style="1" customWidth="1"/>
    <col min="5" max="5" width="4.5703125" style="3" hidden="1" customWidth="1"/>
    <col min="6" max="6" width="7.5703125" style="1" customWidth="1"/>
    <col min="7" max="7" width="5.7109375" style="3" customWidth="1"/>
    <col min="8" max="8" width="7.85546875" style="3" hidden="1" customWidth="1"/>
    <col min="9" max="9" width="7.5703125" style="3" customWidth="1"/>
    <col min="10" max="10" width="7.85546875" style="3" hidden="1" customWidth="1"/>
    <col min="11" max="11" width="7.5703125" style="3" customWidth="1"/>
    <col min="12" max="12" width="7.85546875" style="3" hidden="1" customWidth="1"/>
    <col min="13" max="13" width="7.5703125" style="3" customWidth="1"/>
    <col min="14" max="14" width="7.85546875" style="3" hidden="1" customWidth="1"/>
    <col min="15" max="15" width="7.5703125" style="3" customWidth="1"/>
    <col min="16" max="16" width="7.85546875" style="3" hidden="1" customWidth="1"/>
    <col min="17" max="17" width="7.5703125" style="3" customWidth="1"/>
    <col min="18" max="18" width="7.85546875" style="3" hidden="1" customWidth="1"/>
    <col min="19" max="19" width="7.5703125" style="3" customWidth="1"/>
    <col min="20" max="20" width="7.85546875" style="3" hidden="1" customWidth="1"/>
    <col min="21" max="21" width="7.5703125" style="3" customWidth="1"/>
    <col min="22" max="22" width="7.85546875" style="3" hidden="1" customWidth="1"/>
    <col min="23" max="23" width="7.5703125" style="3" customWidth="1"/>
    <col min="24" max="24" width="7.85546875" style="3" hidden="1" customWidth="1"/>
    <col min="25" max="25" width="7.5703125" style="3" customWidth="1"/>
    <col min="26" max="26" width="7.85546875" style="3" hidden="1" customWidth="1"/>
    <col min="27" max="27" width="7.5703125" style="3" customWidth="1"/>
    <col min="28" max="28" width="0.7109375" style="3" customWidth="1"/>
    <col min="29" max="29" width="4.5703125" style="3" hidden="1" customWidth="1"/>
    <col min="30" max="30" width="5.140625" style="1" hidden="1" customWidth="1"/>
    <col min="31" max="31" width="21.7109375" style="1" hidden="1" customWidth="1"/>
    <col min="32" max="32" width="12.5703125" style="1" hidden="1" customWidth="1"/>
    <col min="33" max="16384" width="0" style="1" hidden="1"/>
  </cols>
  <sheetData>
    <row r="1" spans="1:29" ht="20.25" customHeight="1" x14ac:dyDescent="0.25">
      <c r="B1" s="87" t="s">
        <v>0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2"/>
      <c r="Y1" s="2"/>
      <c r="Z1" s="2"/>
      <c r="AA1" s="2"/>
    </row>
    <row r="2" spans="1:29" ht="20.25" customHeight="1" x14ac:dyDescent="0.25">
      <c r="B2" s="88" t="s">
        <v>939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4"/>
      <c r="Y2" s="4"/>
      <c r="Z2" s="4"/>
      <c r="AA2" s="4"/>
      <c r="AB2" s="5"/>
      <c r="AC2" s="5"/>
    </row>
    <row r="3" spans="1:29" ht="16.5" customHeight="1" x14ac:dyDescent="0.25">
      <c r="B3" s="89" t="s">
        <v>1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6"/>
      <c r="Y3" s="6"/>
      <c r="Z3" s="6"/>
      <c r="AA3" s="6"/>
      <c r="AB3" s="5"/>
      <c r="AC3" s="5"/>
    </row>
    <row r="4" spans="1:29" s="7" customFormat="1" ht="21" customHeight="1" x14ac:dyDescent="0.2">
      <c r="B4" s="91" t="s">
        <v>940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8"/>
      <c r="Y4" s="8"/>
      <c r="Z4" s="8"/>
      <c r="AA4" s="8"/>
      <c r="AB4" s="9"/>
      <c r="AC4" s="9"/>
    </row>
    <row r="5" spans="1:29" s="7" customFormat="1" ht="5.25" customHeight="1" x14ac:dyDescent="0.2">
      <c r="B5" s="10"/>
      <c r="C5" s="11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</row>
    <row r="6" spans="1:29" s="7" customFormat="1" ht="20.25" customHeight="1" x14ac:dyDescent="0.2">
      <c r="B6" s="90" t="s">
        <v>2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"/>
      <c r="AC6" s="9"/>
    </row>
    <row r="7" spans="1:29" s="12" customFormat="1" ht="18" customHeight="1" x14ac:dyDescent="0.2">
      <c r="B7" s="13" t="s">
        <v>3</v>
      </c>
      <c r="C7" s="14" t="s">
        <v>4</v>
      </c>
      <c r="D7" s="15" t="s">
        <v>5</v>
      </c>
      <c r="E7" s="16"/>
      <c r="F7" s="17" t="s">
        <v>6</v>
      </c>
      <c r="G7" s="16" t="s">
        <v>7</v>
      </c>
      <c r="H7" s="16" t="s">
        <v>8</v>
      </c>
      <c r="I7" s="16" t="s">
        <v>8</v>
      </c>
      <c r="J7" s="16" t="s">
        <v>9</v>
      </c>
      <c r="K7" s="16" t="s">
        <v>9</v>
      </c>
      <c r="L7" s="16" t="s">
        <v>10</v>
      </c>
      <c r="M7" s="16" t="s">
        <v>10</v>
      </c>
      <c r="N7" s="16" t="s">
        <v>11</v>
      </c>
      <c r="O7" s="16" t="s">
        <v>11</v>
      </c>
      <c r="P7" s="16" t="s">
        <v>12</v>
      </c>
      <c r="Q7" s="16" t="s">
        <v>12</v>
      </c>
      <c r="R7" s="16" t="s">
        <v>13</v>
      </c>
      <c r="S7" s="16" t="s">
        <v>13</v>
      </c>
      <c r="T7" s="16" t="s">
        <v>14</v>
      </c>
      <c r="U7" s="16" t="s">
        <v>14</v>
      </c>
      <c r="V7" s="16" t="s">
        <v>15</v>
      </c>
      <c r="W7" s="16" t="s">
        <v>15</v>
      </c>
      <c r="X7" s="16" t="s">
        <v>16</v>
      </c>
      <c r="Y7" s="16" t="s">
        <v>16</v>
      </c>
      <c r="Z7" s="16" t="s">
        <v>17</v>
      </c>
      <c r="AA7" s="16" t="s">
        <v>17</v>
      </c>
      <c r="AB7" s="18"/>
      <c r="AC7" s="18"/>
    </row>
    <row r="8" spans="1:29" s="12" customFormat="1" ht="18" customHeight="1" x14ac:dyDescent="0.2">
      <c r="A8" s="12">
        <v>1</v>
      </c>
      <c r="B8" s="19">
        <f t="shared" ref="B8:B17" si="0">IF(ISERROR(VLOOKUP($A8,$A$25:$AM$539,2,0))," ",VLOOKUP($A8,$A$25:$AM$539,2,0))</f>
        <v>357</v>
      </c>
      <c r="C8" s="20" t="str">
        <f t="shared" ref="C8:C17" si="1">IF(ISNUMBER(B8),VLOOKUP($B8,$B$25:$AM$539,2,0)," ")</f>
        <v>PICHLER Maximilian</v>
      </c>
      <c r="D8" s="21" t="str">
        <f t="shared" ref="D8:D17" si="2">IF(ISNUMBER($B8),VLOOKUP($B8,$B$25:$AM$539,3,0)," ")</f>
        <v>Stadl a.d. Mur</v>
      </c>
      <c r="E8" s="22" t="e">
        <f>VLOOKUP($A8,$A$25:$AM$308,5,0)</f>
        <v>#N/A</v>
      </c>
      <c r="F8" s="23">
        <f>IF(ISNUMBER(A8),MIN(I8,K8,M8,O8,Q8,S8,U8,W8,Y8,AA8)," ")</f>
        <v>2.88</v>
      </c>
      <c r="G8" s="24">
        <f t="shared" ref="G8:G17" si="3">IF(ISNUMBER($B8),VLOOKUP($B8,$B$25:$AM$539,6,0)," ")</f>
        <v>1</v>
      </c>
      <c r="H8" s="25">
        <f t="shared" ref="H8:H17" si="4">IF(ISERROR(VLOOKUP($B8,$B$25:$AM$539,8,0))," ",VLOOKUP($B8,$B$25:$AM$539,8,0))</f>
        <v>2.88</v>
      </c>
      <c r="I8" s="26">
        <f>IF(H8&gt;0,H8," ")</f>
        <v>2.88</v>
      </c>
      <c r="J8" s="25">
        <f t="shared" ref="J8:J17" si="5">IF(ISERROR(VLOOKUP($B8,$B$25:$AM$539,10,0))," ",VLOOKUP($B8,$B$25:$AM$539,10,0))</f>
        <v>0</v>
      </c>
      <c r="K8" s="26" t="str">
        <f>IF(J8&gt;0,J8," ")</f>
        <v xml:space="preserve"> </v>
      </c>
      <c r="L8" s="25">
        <f t="shared" ref="L8:L17" si="6">IF(ISERROR(VLOOKUP($B8,$B$25:$AM$539,12,0))," ",VLOOKUP($B8,$B$25:$AM$539,12,0))</f>
        <v>0</v>
      </c>
      <c r="M8" s="26" t="str">
        <f>IF(L8&gt;0,L8," ")</f>
        <v xml:space="preserve"> </v>
      </c>
      <c r="N8" s="25">
        <f t="shared" ref="N8:N17" si="7">IF(ISERROR(VLOOKUP($B8,$B$25:$AM$539,14,0))," ",VLOOKUP($B8,$B$25:$AM$539,14,0))</f>
        <v>0</v>
      </c>
      <c r="O8" s="26" t="str">
        <f>IF(N8&gt;0,N8," ")</f>
        <v xml:space="preserve"> </v>
      </c>
      <c r="P8" s="25">
        <f t="shared" ref="P8:P17" si="8">IF(ISERROR(VLOOKUP($B8,$B$25:$AM$539,16,0))," ",VLOOKUP($B8,$B$25:$AM$539,16,0))</f>
        <v>0</v>
      </c>
      <c r="Q8" s="26" t="str">
        <f>IF(P8&gt;0,P8," ")</f>
        <v xml:space="preserve"> </v>
      </c>
      <c r="R8" s="25">
        <f t="shared" ref="R8:R17" si="9">IF(ISERROR(VLOOKUP($B8,$B$25:$AM$539,18,0))," ",VLOOKUP($B8,$B$25:$AM$539,18,0))</f>
        <v>0</v>
      </c>
      <c r="S8" s="26" t="str">
        <f t="shared" ref="S8:S17" si="10">IF(R8&gt;0,R8," ")</f>
        <v xml:space="preserve"> </v>
      </c>
      <c r="T8" s="25">
        <f t="shared" ref="T8:T17" si="11">IF(ISERROR(VLOOKUP($B8,$B$25:$AM$539,20,0))," ",VLOOKUP($B8,$B$25:$AM$539,20,0))</f>
        <v>0</v>
      </c>
      <c r="U8" s="26" t="str">
        <f t="shared" ref="U8:U17" si="12">IF(T8&gt;0,T8," ")</f>
        <v xml:space="preserve"> </v>
      </c>
      <c r="V8" s="25">
        <f t="shared" ref="V8:V17" si="13">IF(ISERROR(VLOOKUP($B8,$B$25:$AM$539,22,0))," ",VLOOKUP($B8,$B$25:$AM$539,22,0))</f>
        <v>0</v>
      </c>
      <c r="W8" s="26" t="str">
        <f t="shared" ref="W8:W17" si="14">IF(V8&gt;0,V8," ")</f>
        <v xml:space="preserve"> </v>
      </c>
      <c r="X8" s="25">
        <f t="shared" ref="X8:X17" si="15">IF(ISERROR(VLOOKUP($B8,$B$25:$AM$539,24,0))," ",VLOOKUP($B8,$B$25:$AM$539,24,0))</f>
        <v>0</v>
      </c>
      <c r="Y8" s="26" t="str">
        <f t="shared" ref="Y8:Y17" si="16">IF(X8&gt;0,X8," ")</f>
        <v xml:space="preserve"> </v>
      </c>
      <c r="Z8" s="25">
        <f t="shared" ref="Z8:Z17" si="17">IF(ISERROR(VLOOKUP($B8,$B$25:$AM$539,26,0))," ",VLOOKUP($B8,$B$25:$AM$539,26,0))</f>
        <v>0</v>
      </c>
      <c r="AA8" s="27" t="str">
        <f t="shared" ref="AA8:AA17" si="18">IF(Z8&gt;0,Z8," ")</f>
        <v xml:space="preserve"> </v>
      </c>
      <c r="AB8" s="18"/>
      <c r="AC8" s="18"/>
    </row>
    <row r="9" spans="1:29" s="12" customFormat="1" ht="18" customHeight="1" x14ac:dyDescent="0.2">
      <c r="A9" s="12">
        <v>2</v>
      </c>
      <c r="B9" s="19">
        <f t="shared" si="0"/>
        <v>13</v>
      </c>
      <c r="C9" s="20" t="str">
        <f t="shared" si="1"/>
        <v>FEICHTL Thomas</v>
      </c>
      <c r="D9" s="20" t="str">
        <f t="shared" si="2"/>
        <v>Bisamberg</v>
      </c>
      <c r="E9" s="28">
        <f t="shared" ref="E9:E17" si="19">VLOOKUP($A9,$A$25:$AM$308,5,0)</f>
        <v>0</v>
      </c>
      <c r="F9" s="29">
        <f t="shared" ref="F9:F17" si="20">IF(ISNUMBER(A9),MIN(I9,K9,M9,O9,Q9,S9,U9,W9,Y9,AA9)," ")</f>
        <v>3.03</v>
      </c>
      <c r="G9" s="30">
        <f t="shared" si="3"/>
        <v>2</v>
      </c>
      <c r="H9" s="31">
        <f t="shared" si="4"/>
        <v>3.28</v>
      </c>
      <c r="I9" s="32">
        <f t="shared" ref="I9:I17" si="21">IF(H9&gt;0,H9," ")</f>
        <v>3.28</v>
      </c>
      <c r="J9" s="31">
        <f t="shared" si="5"/>
        <v>3.1</v>
      </c>
      <c r="K9" s="32">
        <f t="shared" ref="K9:K17" si="22">IF(J9&gt;0,J9," ")</f>
        <v>3.1</v>
      </c>
      <c r="L9" s="31">
        <f t="shared" si="6"/>
        <v>3.03</v>
      </c>
      <c r="M9" s="32">
        <f t="shared" ref="M9:M17" si="23">IF(L9&gt;0,L9," ")</f>
        <v>3.03</v>
      </c>
      <c r="N9" s="31">
        <f t="shared" si="7"/>
        <v>0</v>
      </c>
      <c r="O9" s="32" t="str">
        <f t="shared" ref="O9:O17" si="24">IF(N9&gt;0,N9," ")</f>
        <v xml:space="preserve"> </v>
      </c>
      <c r="P9" s="31">
        <f t="shared" si="8"/>
        <v>0</v>
      </c>
      <c r="Q9" s="32" t="str">
        <f t="shared" ref="Q9:Q17" si="25">IF(P9&gt;0,P9," ")</f>
        <v xml:space="preserve"> </v>
      </c>
      <c r="R9" s="31">
        <f t="shared" si="9"/>
        <v>0</v>
      </c>
      <c r="S9" s="32" t="str">
        <f t="shared" si="10"/>
        <v xml:space="preserve"> </v>
      </c>
      <c r="T9" s="31">
        <f t="shared" si="11"/>
        <v>0</v>
      </c>
      <c r="U9" s="32" t="str">
        <f t="shared" si="12"/>
        <v xml:space="preserve"> </v>
      </c>
      <c r="V9" s="31">
        <f t="shared" si="13"/>
        <v>0</v>
      </c>
      <c r="W9" s="32" t="str">
        <f t="shared" si="14"/>
        <v xml:space="preserve"> </v>
      </c>
      <c r="X9" s="31">
        <f t="shared" si="15"/>
        <v>0</v>
      </c>
      <c r="Y9" s="32" t="str">
        <f t="shared" si="16"/>
        <v xml:space="preserve"> </v>
      </c>
      <c r="Z9" s="31">
        <f t="shared" si="17"/>
        <v>0</v>
      </c>
      <c r="AA9" s="33" t="str">
        <f t="shared" si="18"/>
        <v xml:space="preserve"> </v>
      </c>
      <c r="AB9" s="18"/>
      <c r="AC9" s="18"/>
    </row>
    <row r="10" spans="1:29" s="12" customFormat="1" ht="18" customHeight="1" x14ac:dyDescent="0.2">
      <c r="A10" s="12">
        <v>3</v>
      </c>
      <c r="B10" s="19">
        <v>13</v>
      </c>
      <c r="C10" s="20" t="str">
        <f t="shared" si="1"/>
        <v>FEICHTL Thomas</v>
      </c>
      <c r="D10" s="20" t="str">
        <f t="shared" si="2"/>
        <v>Bisamberg</v>
      </c>
      <c r="E10" s="28" t="e">
        <f t="shared" si="19"/>
        <v>#N/A</v>
      </c>
      <c r="F10" s="29">
        <f t="shared" si="20"/>
        <v>3.03</v>
      </c>
      <c r="G10" s="30">
        <f t="shared" si="3"/>
        <v>2</v>
      </c>
      <c r="H10" s="31">
        <f t="shared" si="4"/>
        <v>3.28</v>
      </c>
      <c r="I10" s="32">
        <f t="shared" si="21"/>
        <v>3.28</v>
      </c>
      <c r="J10" s="31">
        <f t="shared" si="5"/>
        <v>3.1</v>
      </c>
      <c r="K10" s="32">
        <f t="shared" si="22"/>
        <v>3.1</v>
      </c>
      <c r="L10" s="31">
        <f t="shared" si="6"/>
        <v>3.03</v>
      </c>
      <c r="M10" s="32">
        <f t="shared" si="23"/>
        <v>3.03</v>
      </c>
      <c r="N10" s="31">
        <f t="shared" si="7"/>
        <v>0</v>
      </c>
      <c r="O10" s="32" t="str">
        <f t="shared" si="24"/>
        <v xml:space="preserve"> </v>
      </c>
      <c r="P10" s="31">
        <f t="shared" si="8"/>
        <v>0</v>
      </c>
      <c r="Q10" s="32" t="str">
        <f t="shared" si="25"/>
        <v xml:space="preserve"> </v>
      </c>
      <c r="R10" s="31">
        <f t="shared" si="9"/>
        <v>0</v>
      </c>
      <c r="S10" s="32" t="str">
        <f t="shared" si="10"/>
        <v xml:space="preserve"> </v>
      </c>
      <c r="T10" s="31">
        <f t="shared" si="11"/>
        <v>0</v>
      </c>
      <c r="U10" s="32" t="str">
        <f t="shared" si="12"/>
        <v xml:space="preserve"> </v>
      </c>
      <c r="V10" s="31">
        <f t="shared" si="13"/>
        <v>0</v>
      </c>
      <c r="W10" s="32" t="str">
        <f t="shared" si="14"/>
        <v xml:space="preserve"> </v>
      </c>
      <c r="X10" s="31">
        <f t="shared" si="15"/>
        <v>0</v>
      </c>
      <c r="Y10" s="32" t="str">
        <f t="shared" si="16"/>
        <v xml:space="preserve"> </v>
      </c>
      <c r="Z10" s="31">
        <f t="shared" si="17"/>
        <v>0</v>
      </c>
      <c r="AA10" s="33" t="str">
        <f t="shared" si="18"/>
        <v xml:space="preserve"> </v>
      </c>
      <c r="AB10" s="18"/>
      <c r="AC10" s="18"/>
    </row>
    <row r="11" spans="1:29" s="12" customFormat="1" ht="18" customHeight="1" x14ac:dyDescent="0.2">
      <c r="A11" s="12">
        <v>4</v>
      </c>
      <c r="B11" s="19">
        <f t="shared" si="0"/>
        <v>142</v>
      </c>
      <c r="C11" s="20" t="str">
        <f t="shared" si="1"/>
        <v>GUSERL Christoph</v>
      </c>
      <c r="D11" s="20" t="str">
        <f t="shared" si="2"/>
        <v>Widmungsmauer</v>
      </c>
      <c r="E11" s="28">
        <f t="shared" si="19"/>
        <v>0</v>
      </c>
      <c r="F11" s="29">
        <f t="shared" si="20"/>
        <v>3.17</v>
      </c>
      <c r="G11" s="30">
        <f t="shared" si="3"/>
        <v>4</v>
      </c>
      <c r="H11" s="31">
        <f t="shared" si="4"/>
        <v>3.43</v>
      </c>
      <c r="I11" s="32">
        <f t="shared" si="21"/>
        <v>3.43</v>
      </c>
      <c r="J11" s="31">
        <f t="shared" si="5"/>
        <v>3.34</v>
      </c>
      <c r="K11" s="32">
        <f t="shared" si="22"/>
        <v>3.34</v>
      </c>
      <c r="L11" s="31">
        <f t="shared" si="6"/>
        <v>3.17</v>
      </c>
      <c r="M11" s="32">
        <f t="shared" si="23"/>
        <v>3.17</v>
      </c>
      <c r="N11" s="31">
        <f t="shared" si="7"/>
        <v>0</v>
      </c>
      <c r="O11" s="32" t="str">
        <f t="shared" si="24"/>
        <v xml:space="preserve"> </v>
      </c>
      <c r="P11" s="31">
        <f t="shared" si="8"/>
        <v>0</v>
      </c>
      <c r="Q11" s="32" t="str">
        <f t="shared" si="25"/>
        <v xml:space="preserve"> </v>
      </c>
      <c r="R11" s="31">
        <f t="shared" si="9"/>
        <v>0</v>
      </c>
      <c r="S11" s="32" t="str">
        <f t="shared" si="10"/>
        <v xml:space="preserve"> </v>
      </c>
      <c r="T11" s="31">
        <f t="shared" si="11"/>
        <v>0</v>
      </c>
      <c r="U11" s="32" t="str">
        <f t="shared" si="12"/>
        <v xml:space="preserve"> </v>
      </c>
      <c r="V11" s="31">
        <f t="shared" si="13"/>
        <v>0</v>
      </c>
      <c r="W11" s="32" t="str">
        <f t="shared" si="14"/>
        <v xml:space="preserve"> </v>
      </c>
      <c r="X11" s="31">
        <f t="shared" si="15"/>
        <v>0</v>
      </c>
      <c r="Y11" s="32" t="str">
        <f t="shared" si="16"/>
        <v xml:space="preserve"> </v>
      </c>
      <c r="Z11" s="31">
        <f t="shared" si="17"/>
        <v>0</v>
      </c>
      <c r="AA11" s="33" t="str">
        <f t="shared" si="18"/>
        <v xml:space="preserve"> </v>
      </c>
      <c r="AB11" s="18"/>
      <c r="AC11" s="18"/>
    </row>
    <row r="12" spans="1:29" s="12" customFormat="1" ht="18" customHeight="1" x14ac:dyDescent="0.2">
      <c r="A12" s="12">
        <v>5</v>
      </c>
      <c r="B12" s="19">
        <f t="shared" si="0"/>
        <v>305</v>
      </c>
      <c r="C12" s="20" t="str">
        <f t="shared" si="1"/>
        <v>DUSEK Jakob</v>
      </c>
      <c r="D12" s="20" t="str">
        <f t="shared" si="2"/>
        <v>Innsbruck</v>
      </c>
      <c r="E12" s="28">
        <f t="shared" si="19"/>
        <v>0</v>
      </c>
      <c r="F12" s="29">
        <f t="shared" si="20"/>
        <v>3.22</v>
      </c>
      <c r="G12" s="30">
        <f t="shared" si="3"/>
        <v>5</v>
      </c>
      <c r="H12" s="31">
        <f t="shared" si="4"/>
        <v>3.22</v>
      </c>
      <c r="I12" s="32">
        <f t="shared" si="21"/>
        <v>3.22</v>
      </c>
      <c r="J12" s="31">
        <f t="shared" si="5"/>
        <v>0</v>
      </c>
      <c r="K12" s="32" t="str">
        <f t="shared" si="22"/>
        <v xml:space="preserve"> </v>
      </c>
      <c r="L12" s="31">
        <f t="shared" si="6"/>
        <v>0</v>
      </c>
      <c r="M12" s="32" t="str">
        <f t="shared" si="23"/>
        <v xml:space="preserve"> </v>
      </c>
      <c r="N12" s="31">
        <f t="shared" si="7"/>
        <v>0</v>
      </c>
      <c r="O12" s="32" t="str">
        <f t="shared" si="24"/>
        <v xml:space="preserve"> </v>
      </c>
      <c r="P12" s="31">
        <f t="shared" si="8"/>
        <v>0</v>
      </c>
      <c r="Q12" s="32" t="str">
        <f t="shared" si="25"/>
        <v xml:space="preserve"> </v>
      </c>
      <c r="R12" s="31">
        <f t="shared" si="9"/>
        <v>0</v>
      </c>
      <c r="S12" s="32" t="str">
        <f t="shared" si="10"/>
        <v xml:space="preserve"> </v>
      </c>
      <c r="T12" s="31">
        <f t="shared" si="11"/>
        <v>0</v>
      </c>
      <c r="U12" s="32" t="str">
        <f t="shared" si="12"/>
        <v xml:space="preserve"> </v>
      </c>
      <c r="V12" s="31">
        <f t="shared" si="13"/>
        <v>0</v>
      </c>
      <c r="W12" s="32" t="str">
        <f t="shared" si="14"/>
        <v xml:space="preserve"> </v>
      </c>
      <c r="X12" s="31">
        <f t="shared" si="15"/>
        <v>0</v>
      </c>
      <c r="Y12" s="32" t="str">
        <f t="shared" si="16"/>
        <v xml:space="preserve"> </v>
      </c>
      <c r="Z12" s="31">
        <f t="shared" si="17"/>
        <v>0</v>
      </c>
      <c r="AA12" s="33" t="str">
        <f t="shared" si="18"/>
        <v xml:space="preserve"> </v>
      </c>
      <c r="AB12" s="18"/>
      <c r="AC12" s="18"/>
    </row>
    <row r="13" spans="1:29" s="12" customFormat="1" ht="18" customHeight="1" x14ac:dyDescent="0.2">
      <c r="A13" s="12">
        <v>6</v>
      </c>
      <c r="B13" s="19">
        <f t="shared" si="0"/>
        <v>14</v>
      </c>
      <c r="C13" s="20" t="str">
        <f t="shared" si="1"/>
        <v>NERWEIN Gerd</v>
      </c>
      <c r="D13" s="20" t="str">
        <f t="shared" si="2"/>
        <v>Bisamberg</v>
      </c>
      <c r="E13" s="28">
        <f t="shared" si="19"/>
        <v>0</v>
      </c>
      <c r="F13" s="29">
        <f t="shared" si="20"/>
        <v>3.26</v>
      </c>
      <c r="G13" s="30">
        <f t="shared" si="3"/>
        <v>6</v>
      </c>
      <c r="H13" s="31">
        <f t="shared" si="4"/>
        <v>3.29</v>
      </c>
      <c r="I13" s="32">
        <f t="shared" si="21"/>
        <v>3.29</v>
      </c>
      <c r="J13" s="31">
        <f t="shared" si="5"/>
        <v>3.32</v>
      </c>
      <c r="K13" s="32">
        <f t="shared" si="22"/>
        <v>3.32</v>
      </c>
      <c r="L13" s="31">
        <f t="shared" si="6"/>
        <v>3.26</v>
      </c>
      <c r="M13" s="32">
        <f t="shared" si="23"/>
        <v>3.26</v>
      </c>
      <c r="N13" s="31">
        <f t="shared" si="7"/>
        <v>0</v>
      </c>
      <c r="O13" s="32" t="str">
        <f t="shared" si="24"/>
        <v xml:space="preserve"> </v>
      </c>
      <c r="P13" s="31">
        <f t="shared" si="8"/>
        <v>0</v>
      </c>
      <c r="Q13" s="32" t="str">
        <f t="shared" si="25"/>
        <v xml:space="preserve"> </v>
      </c>
      <c r="R13" s="31">
        <f t="shared" si="9"/>
        <v>0</v>
      </c>
      <c r="S13" s="32" t="str">
        <f t="shared" si="10"/>
        <v xml:space="preserve"> </v>
      </c>
      <c r="T13" s="31">
        <f t="shared" si="11"/>
        <v>0</v>
      </c>
      <c r="U13" s="32" t="str">
        <f t="shared" si="12"/>
        <v xml:space="preserve"> </v>
      </c>
      <c r="V13" s="31">
        <f t="shared" si="13"/>
        <v>0</v>
      </c>
      <c r="W13" s="32" t="str">
        <f t="shared" si="14"/>
        <v xml:space="preserve"> </v>
      </c>
      <c r="X13" s="31">
        <f t="shared" si="15"/>
        <v>0</v>
      </c>
      <c r="Y13" s="32" t="str">
        <f t="shared" si="16"/>
        <v xml:space="preserve"> </v>
      </c>
      <c r="Z13" s="31">
        <f t="shared" si="17"/>
        <v>0</v>
      </c>
      <c r="AA13" s="33" t="str">
        <f t="shared" si="18"/>
        <v xml:space="preserve"> </v>
      </c>
      <c r="AB13" s="18"/>
      <c r="AC13" s="18"/>
    </row>
    <row r="14" spans="1:29" s="12" customFormat="1" ht="18" customHeight="1" x14ac:dyDescent="0.2">
      <c r="A14" s="12">
        <v>7</v>
      </c>
      <c r="B14" s="19">
        <f t="shared" si="0"/>
        <v>92</v>
      </c>
      <c r="C14" s="20" t="str">
        <f t="shared" si="1"/>
        <v>BALOG Johannes</v>
      </c>
      <c r="D14" s="20" t="str">
        <f t="shared" si="2"/>
        <v>Wien</v>
      </c>
      <c r="E14" s="28">
        <f t="shared" si="19"/>
        <v>0</v>
      </c>
      <c r="F14" s="29">
        <f t="shared" si="20"/>
        <v>3.31</v>
      </c>
      <c r="G14" s="30">
        <f t="shared" si="3"/>
        <v>7</v>
      </c>
      <c r="H14" s="31">
        <f t="shared" si="4"/>
        <v>3.57</v>
      </c>
      <c r="I14" s="32">
        <f t="shared" si="21"/>
        <v>3.57</v>
      </c>
      <c r="J14" s="31">
        <f t="shared" si="5"/>
        <v>3.31</v>
      </c>
      <c r="K14" s="32">
        <f t="shared" si="22"/>
        <v>3.31</v>
      </c>
      <c r="L14" s="31">
        <f t="shared" si="6"/>
        <v>0</v>
      </c>
      <c r="M14" s="32" t="str">
        <f t="shared" si="23"/>
        <v xml:space="preserve"> </v>
      </c>
      <c r="N14" s="31">
        <f t="shared" si="7"/>
        <v>0</v>
      </c>
      <c r="O14" s="32" t="str">
        <f t="shared" si="24"/>
        <v xml:space="preserve"> </v>
      </c>
      <c r="P14" s="31">
        <f t="shared" si="8"/>
        <v>0</v>
      </c>
      <c r="Q14" s="32" t="str">
        <f t="shared" si="25"/>
        <v xml:space="preserve"> </v>
      </c>
      <c r="R14" s="31">
        <f t="shared" si="9"/>
        <v>0</v>
      </c>
      <c r="S14" s="32" t="str">
        <f t="shared" si="10"/>
        <v xml:space="preserve"> </v>
      </c>
      <c r="T14" s="31">
        <f t="shared" si="11"/>
        <v>0</v>
      </c>
      <c r="U14" s="32" t="str">
        <f t="shared" si="12"/>
        <v xml:space="preserve"> </v>
      </c>
      <c r="V14" s="31">
        <f t="shared" si="13"/>
        <v>0</v>
      </c>
      <c r="W14" s="32" t="str">
        <f t="shared" si="14"/>
        <v xml:space="preserve"> </v>
      </c>
      <c r="X14" s="31">
        <f t="shared" si="15"/>
        <v>0</v>
      </c>
      <c r="Y14" s="32" t="str">
        <f t="shared" si="16"/>
        <v xml:space="preserve"> </v>
      </c>
      <c r="Z14" s="31">
        <f t="shared" si="17"/>
        <v>0</v>
      </c>
      <c r="AA14" s="33" t="str">
        <f t="shared" si="18"/>
        <v xml:space="preserve"> </v>
      </c>
      <c r="AB14" s="18"/>
      <c r="AC14" s="18"/>
    </row>
    <row r="15" spans="1:29" s="12" customFormat="1" ht="18" customHeight="1" x14ac:dyDescent="0.2">
      <c r="A15" s="12">
        <v>8</v>
      </c>
      <c r="B15" s="19">
        <v>92</v>
      </c>
      <c r="C15" s="20" t="str">
        <f t="shared" si="1"/>
        <v>BALOG Johannes</v>
      </c>
      <c r="D15" s="20" t="str">
        <f t="shared" si="2"/>
        <v>Wien</v>
      </c>
      <c r="E15" s="28" t="e">
        <f t="shared" si="19"/>
        <v>#N/A</v>
      </c>
      <c r="F15" s="29">
        <f t="shared" si="20"/>
        <v>3.31</v>
      </c>
      <c r="G15" s="30">
        <f t="shared" si="3"/>
        <v>7</v>
      </c>
      <c r="H15" s="31">
        <f t="shared" si="4"/>
        <v>3.57</v>
      </c>
      <c r="I15" s="32">
        <f t="shared" si="21"/>
        <v>3.57</v>
      </c>
      <c r="J15" s="31">
        <f t="shared" si="5"/>
        <v>3.31</v>
      </c>
      <c r="K15" s="32">
        <f t="shared" si="22"/>
        <v>3.31</v>
      </c>
      <c r="L15" s="31">
        <f t="shared" si="6"/>
        <v>0</v>
      </c>
      <c r="M15" s="32" t="str">
        <f t="shared" si="23"/>
        <v xml:space="preserve"> </v>
      </c>
      <c r="N15" s="31">
        <f t="shared" si="7"/>
        <v>0</v>
      </c>
      <c r="O15" s="32" t="str">
        <f t="shared" si="24"/>
        <v xml:space="preserve"> </v>
      </c>
      <c r="P15" s="31">
        <f t="shared" si="8"/>
        <v>0</v>
      </c>
      <c r="Q15" s="32" t="str">
        <f t="shared" si="25"/>
        <v xml:space="preserve"> </v>
      </c>
      <c r="R15" s="31">
        <f t="shared" si="9"/>
        <v>0</v>
      </c>
      <c r="S15" s="32" t="str">
        <f t="shared" si="10"/>
        <v xml:space="preserve"> </v>
      </c>
      <c r="T15" s="31">
        <f t="shared" si="11"/>
        <v>0</v>
      </c>
      <c r="U15" s="32" t="str">
        <f t="shared" si="12"/>
        <v xml:space="preserve"> </v>
      </c>
      <c r="V15" s="31">
        <f t="shared" si="13"/>
        <v>0</v>
      </c>
      <c r="W15" s="32" t="str">
        <f t="shared" si="14"/>
        <v xml:space="preserve"> </v>
      </c>
      <c r="X15" s="31">
        <f t="shared" si="15"/>
        <v>0</v>
      </c>
      <c r="Y15" s="32" t="str">
        <f t="shared" si="16"/>
        <v xml:space="preserve"> </v>
      </c>
      <c r="Z15" s="31">
        <f t="shared" si="17"/>
        <v>0</v>
      </c>
      <c r="AA15" s="33" t="str">
        <f t="shared" si="18"/>
        <v xml:space="preserve"> </v>
      </c>
      <c r="AB15" s="18"/>
      <c r="AC15" s="18"/>
    </row>
    <row r="16" spans="1:29" s="12" customFormat="1" ht="18" customHeight="1" x14ac:dyDescent="0.2">
      <c r="A16" s="12">
        <v>9</v>
      </c>
      <c r="B16" s="19">
        <f t="shared" si="0"/>
        <v>1</v>
      </c>
      <c r="C16" s="20" t="str">
        <f t="shared" si="1"/>
        <v>KAPPACHER Adam</v>
      </c>
      <c r="D16" s="20" t="str">
        <f t="shared" si="2"/>
        <v>ÖRV-Team</v>
      </c>
      <c r="E16" s="28">
        <f t="shared" si="19"/>
        <v>0</v>
      </c>
      <c r="F16" s="29">
        <f t="shared" si="20"/>
        <v>3.35</v>
      </c>
      <c r="G16" s="30">
        <f t="shared" si="3"/>
        <v>9</v>
      </c>
      <c r="H16" s="31">
        <f t="shared" si="4"/>
        <v>3.35</v>
      </c>
      <c r="I16" s="32">
        <f t="shared" si="21"/>
        <v>3.35</v>
      </c>
      <c r="J16" s="31">
        <f t="shared" si="5"/>
        <v>0</v>
      </c>
      <c r="K16" s="32" t="str">
        <f t="shared" si="22"/>
        <v xml:space="preserve"> </v>
      </c>
      <c r="L16" s="31">
        <f t="shared" si="6"/>
        <v>0</v>
      </c>
      <c r="M16" s="32" t="str">
        <f t="shared" si="23"/>
        <v xml:space="preserve"> </v>
      </c>
      <c r="N16" s="31">
        <f t="shared" si="7"/>
        <v>0</v>
      </c>
      <c r="O16" s="32" t="str">
        <f t="shared" si="24"/>
        <v xml:space="preserve"> </v>
      </c>
      <c r="P16" s="31">
        <f t="shared" si="8"/>
        <v>0</v>
      </c>
      <c r="Q16" s="32" t="str">
        <f t="shared" si="25"/>
        <v xml:space="preserve"> </v>
      </c>
      <c r="R16" s="31">
        <f t="shared" si="9"/>
        <v>0</v>
      </c>
      <c r="S16" s="32" t="str">
        <f t="shared" si="10"/>
        <v xml:space="preserve"> </v>
      </c>
      <c r="T16" s="31">
        <f t="shared" si="11"/>
        <v>0</v>
      </c>
      <c r="U16" s="32" t="str">
        <f t="shared" si="12"/>
        <v xml:space="preserve"> </v>
      </c>
      <c r="V16" s="31">
        <f t="shared" si="13"/>
        <v>0</v>
      </c>
      <c r="W16" s="32" t="str">
        <f t="shared" si="14"/>
        <v xml:space="preserve"> </v>
      </c>
      <c r="X16" s="31">
        <f t="shared" si="15"/>
        <v>0</v>
      </c>
      <c r="Y16" s="32" t="str">
        <f t="shared" si="16"/>
        <v xml:space="preserve"> </v>
      </c>
      <c r="Z16" s="31">
        <f t="shared" si="17"/>
        <v>0</v>
      </c>
      <c r="AA16" s="33" t="str">
        <f t="shared" si="18"/>
        <v xml:space="preserve"> </v>
      </c>
      <c r="AB16" s="18"/>
      <c r="AC16" s="18"/>
    </row>
    <row r="17" spans="1:33" s="12" customFormat="1" ht="18" customHeight="1" x14ac:dyDescent="0.2">
      <c r="A17" s="12">
        <v>10</v>
      </c>
      <c r="B17" s="19">
        <f t="shared" si="0"/>
        <v>121</v>
      </c>
      <c r="C17" s="34" t="str">
        <f t="shared" si="1"/>
        <v>Jakob</v>
      </c>
      <c r="D17" s="34" t="str">
        <f t="shared" si="2"/>
        <v>Wien</v>
      </c>
      <c r="E17" s="35">
        <f t="shared" si="19"/>
        <v>0</v>
      </c>
      <c r="F17" s="36">
        <f t="shared" si="20"/>
        <v>3.37</v>
      </c>
      <c r="G17" s="37">
        <f t="shared" si="3"/>
        <v>10</v>
      </c>
      <c r="H17" s="31">
        <f t="shared" si="4"/>
        <v>3.49</v>
      </c>
      <c r="I17" s="38">
        <f t="shared" si="21"/>
        <v>3.49</v>
      </c>
      <c r="J17" s="31">
        <f t="shared" si="5"/>
        <v>3.37</v>
      </c>
      <c r="K17" s="38">
        <f t="shared" si="22"/>
        <v>3.37</v>
      </c>
      <c r="L17" s="31">
        <f t="shared" si="6"/>
        <v>0</v>
      </c>
      <c r="M17" s="38" t="str">
        <f t="shared" si="23"/>
        <v xml:space="preserve"> </v>
      </c>
      <c r="N17" s="31">
        <f t="shared" si="7"/>
        <v>0</v>
      </c>
      <c r="O17" s="38" t="str">
        <f t="shared" si="24"/>
        <v xml:space="preserve"> </v>
      </c>
      <c r="P17" s="31">
        <f t="shared" si="8"/>
        <v>0</v>
      </c>
      <c r="Q17" s="38" t="str">
        <f t="shared" si="25"/>
        <v xml:space="preserve"> </v>
      </c>
      <c r="R17" s="31">
        <f t="shared" si="9"/>
        <v>0</v>
      </c>
      <c r="S17" s="38" t="str">
        <f t="shared" si="10"/>
        <v xml:space="preserve"> </v>
      </c>
      <c r="T17" s="31">
        <f t="shared" si="11"/>
        <v>0</v>
      </c>
      <c r="U17" s="38" t="str">
        <f t="shared" si="12"/>
        <v xml:space="preserve"> </v>
      </c>
      <c r="V17" s="31">
        <f t="shared" si="13"/>
        <v>0</v>
      </c>
      <c r="W17" s="38" t="str">
        <f t="shared" si="14"/>
        <v xml:space="preserve"> </v>
      </c>
      <c r="X17" s="31">
        <f t="shared" si="15"/>
        <v>0</v>
      </c>
      <c r="Y17" s="38" t="str">
        <f t="shared" si="16"/>
        <v xml:space="preserve"> </v>
      </c>
      <c r="Z17" s="31">
        <f t="shared" si="17"/>
        <v>0</v>
      </c>
      <c r="AA17" s="39" t="str">
        <f t="shared" si="18"/>
        <v xml:space="preserve"> </v>
      </c>
      <c r="AB17" s="18"/>
      <c r="AC17" s="18"/>
    </row>
    <row r="18" spans="1:33" s="12" customFormat="1" ht="4.5" customHeight="1" x14ac:dyDescent="0.2">
      <c r="B18" s="40"/>
      <c r="C18" s="41"/>
      <c r="D18" s="41"/>
      <c r="E18" s="40"/>
      <c r="F18" s="42"/>
      <c r="G18" s="43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</row>
    <row r="19" spans="1:33" s="12" customFormat="1" ht="18" hidden="1" customHeight="1" x14ac:dyDescent="0.2">
      <c r="B19" s="44"/>
      <c r="C19" s="12" t="s">
        <v>18</v>
      </c>
      <c r="E19" s="18"/>
      <c r="G19" s="18"/>
      <c r="H19" s="18" t="s">
        <v>8</v>
      </c>
      <c r="I19" s="18" t="s">
        <v>8</v>
      </c>
      <c r="J19" s="18" t="s">
        <v>9</v>
      </c>
      <c r="K19" s="18" t="s">
        <v>9</v>
      </c>
      <c r="L19" s="18" t="s">
        <v>10</v>
      </c>
      <c r="M19" s="18" t="s">
        <v>10</v>
      </c>
      <c r="N19" s="18" t="s">
        <v>11</v>
      </c>
      <c r="O19" s="18" t="s">
        <v>11</v>
      </c>
      <c r="P19" s="18" t="s">
        <v>12</v>
      </c>
      <c r="Q19" s="18" t="s">
        <v>12</v>
      </c>
      <c r="R19" s="18" t="s">
        <v>13</v>
      </c>
      <c r="S19" s="18" t="s">
        <v>13</v>
      </c>
      <c r="T19" s="18" t="s">
        <v>14</v>
      </c>
      <c r="U19" s="18" t="s">
        <v>14</v>
      </c>
      <c r="V19" s="18" t="s">
        <v>15</v>
      </c>
      <c r="W19" s="18" t="s">
        <v>15</v>
      </c>
      <c r="X19" s="18" t="s">
        <v>16</v>
      </c>
      <c r="Y19" s="18" t="s">
        <v>16</v>
      </c>
      <c r="Z19" s="18" t="s">
        <v>17</v>
      </c>
      <c r="AA19" s="18" t="s">
        <v>17</v>
      </c>
      <c r="AB19" s="18"/>
      <c r="AC19" s="18"/>
    </row>
    <row r="20" spans="1:33" ht="6" hidden="1" customHeight="1" x14ac:dyDescent="0.2"/>
    <row r="21" spans="1:33" s="12" customFormat="1" ht="20.25" hidden="1" customHeight="1" x14ac:dyDescent="0.2">
      <c r="B21" s="71"/>
      <c r="C21" s="46" t="str">
        <f>IF(ISBLANK(B21)," ",VLOOKUP($B21,B24:AD403,2,0))</f>
        <v xml:space="preserve"> </v>
      </c>
      <c r="D21" s="47" t="str">
        <f>IF(ISBLANK($B21)," ",VLOOKUP($B21,$B$25:$AD$403,3,0))</f>
        <v xml:space="preserve"> </v>
      </c>
      <c r="E21" s="47" t="str">
        <f>IF(ISBLANK($B21)," ",VLOOKUP($B21,$B$25:$AD$237,4,0))</f>
        <v xml:space="preserve"> </v>
      </c>
      <c r="F21" s="48" t="str">
        <f>IF(ISBLANK($B21)," ",VLOOKUP($B21,$B$25:$AD$403,5,0))</f>
        <v xml:space="preserve"> </v>
      </c>
      <c r="G21" s="49" t="str">
        <f>IF(ISBLANK($B21)," ",VLOOKUP($B21,$B$25:$AD$403,6,0))</f>
        <v xml:space="preserve"> </v>
      </c>
      <c r="H21" s="50" t="str">
        <f>IF(ISBLANK($B21)," ",VLOOKUP($B21,$B$25:$AD$403,8,0))</f>
        <v xml:space="preserve"> </v>
      </c>
      <c r="I21" s="51" t="str">
        <f>IF(H21&gt;0,H21," ")</f>
        <v xml:space="preserve"> </v>
      </c>
      <c r="J21" s="52" t="str">
        <f>IF(ISBLANK($B21)," ",VLOOKUP($B21,$B$25:$AD$403,10,0))</f>
        <v xml:space="preserve"> </v>
      </c>
      <c r="K21" s="51" t="str">
        <f>IF(J21&gt;0,J21," ")</f>
        <v xml:space="preserve"> </v>
      </c>
      <c r="L21" s="52" t="str">
        <f>IF(ISBLANK($B21)," ",VLOOKUP($B21,$B$25:$AD$403,12,0))</f>
        <v xml:space="preserve"> </v>
      </c>
      <c r="M21" s="51" t="str">
        <f>IF(L21&gt;0,L21," ")</f>
        <v xml:space="preserve"> </v>
      </c>
      <c r="N21" s="52" t="str">
        <f>IF(ISBLANK($B21)," ",VLOOKUP($B21,$B$25:$AD$403,14,0))</f>
        <v xml:space="preserve"> </v>
      </c>
      <c r="O21" s="51" t="str">
        <f>IF(N21&gt;0,N21," ")</f>
        <v xml:space="preserve"> </v>
      </c>
      <c r="P21" s="52" t="str">
        <f>IF(ISBLANK($B21)," ",VLOOKUP($B21,$B$25:$AD$403,16,0))</f>
        <v xml:space="preserve"> </v>
      </c>
      <c r="Q21" s="51" t="str">
        <f>IF(P21&gt;0,P21," ")</f>
        <v xml:space="preserve"> </v>
      </c>
      <c r="R21" s="52" t="str">
        <f>IF(ISBLANK($B21)," ",VLOOKUP($B21,$B$25:$AD$403,18,0))</f>
        <v xml:space="preserve"> </v>
      </c>
      <c r="S21" s="51" t="str">
        <f>IF(R21&gt;0,R21," ")</f>
        <v xml:space="preserve"> </v>
      </c>
      <c r="T21" s="52" t="str">
        <f>IF(ISBLANK($B21)," ",VLOOKUP($B21,$B$25:$AD$403,20,0))</f>
        <v xml:space="preserve"> </v>
      </c>
      <c r="U21" s="51" t="str">
        <f>IF(T21&gt;0,T21," ")</f>
        <v xml:space="preserve"> </v>
      </c>
      <c r="V21" s="52" t="str">
        <f>IF(ISBLANK($B21)," ",VLOOKUP($B21,$B$25:$AD$403,22,0))</f>
        <v xml:space="preserve"> </v>
      </c>
      <c r="W21" s="51" t="str">
        <f>IF(V21&gt;0,V21," ")</f>
        <v xml:space="preserve"> </v>
      </c>
      <c r="X21" s="52" t="str">
        <f>IF(ISBLANK($B21)," ",VLOOKUP($B21,$B$25:$AD$403,24,0))</f>
        <v xml:space="preserve"> </v>
      </c>
      <c r="Y21" s="51" t="str">
        <f>IF(X21&gt;0,X21," ")</f>
        <v xml:space="preserve"> </v>
      </c>
      <c r="Z21" s="52" t="str">
        <f>IF(ISBLANK($B21)," ",VLOOKUP($B21,$B$25:$AD$403,26,0))</f>
        <v xml:space="preserve"> </v>
      </c>
      <c r="AA21" s="53" t="str">
        <f>IF(Z21&gt;0,Z21," ")</f>
        <v xml:space="preserve"> </v>
      </c>
      <c r="AB21" s="18"/>
      <c r="AC21" s="18"/>
    </row>
    <row r="22" spans="1:33" s="12" customFormat="1" ht="18" hidden="1" customHeight="1" x14ac:dyDescent="0.2">
      <c r="B22" s="72"/>
      <c r="C22" s="54" t="str">
        <f>IF(ISBLANK(B22)," ",VLOOKUP($B22,B25:AD404,2,0))</f>
        <v xml:space="preserve"> </v>
      </c>
      <c r="D22" s="55" t="str">
        <f>IF(ISBLANK($B22)," ",VLOOKUP($B22,$B$25:$AD$403,3,0))</f>
        <v xml:space="preserve"> </v>
      </c>
      <c r="E22" s="55" t="str">
        <f>IF(ISBLANK($B22)," ",VLOOKUP($B22,$B$25:$AD$237,4,0))</f>
        <v xml:space="preserve"> </v>
      </c>
      <c r="F22" s="56" t="str">
        <f>IF(ISBLANK($B22)," ",VLOOKUP($B22,$B$25:$AD$403,5,0))</f>
        <v xml:space="preserve"> </v>
      </c>
      <c r="G22" s="57" t="str">
        <f>IF(ISBLANK($B22)," ",VLOOKUP($B22,$B$25:$AD$403,6,0))</f>
        <v xml:space="preserve"> </v>
      </c>
      <c r="H22" s="58" t="str">
        <f>IF(ISBLANK($B22)," ",VLOOKUP($B22,$B$25:$AD$403,8,0))</f>
        <v xml:space="preserve"> </v>
      </c>
      <c r="I22" s="38" t="str">
        <f>IF(H22&gt;0,H22," ")</f>
        <v xml:space="preserve"> </v>
      </c>
      <c r="J22" s="59" t="str">
        <f>IF(ISBLANK($B22)," ",VLOOKUP($B22,$B$25:$AD$403,10,0))</f>
        <v xml:space="preserve"> </v>
      </c>
      <c r="K22" s="38" t="str">
        <f>IF(J22&gt;0,J22," ")</f>
        <v xml:space="preserve"> </v>
      </c>
      <c r="L22" s="59" t="str">
        <f>IF(ISBLANK($B22)," ",VLOOKUP($B22,$B$25:$AD$403,12,0))</f>
        <v xml:space="preserve"> </v>
      </c>
      <c r="M22" s="38" t="str">
        <f>IF(L22&gt;0,L22," ")</f>
        <v xml:space="preserve"> </v>
      </c>
      <c r="N22" s="59" t="str">
        <f>IF(ISBLANK($B22)," ",VLOOKUP($B22,$B$25:$AD$403,14,0))</f>
        <v xml:space="preserve"> </v>
      </c>
      <c r="O22" s="38" t="str">
        <f>IF(N22&gt;0,N22," ")</f>
        <v xml:space="preserve"> </v>
      </c>
      <c r="P22" s="59" t="str">
        <f>IF(ISBLANK($B22)," ",VLOOKUP($B22,$B$25:$AD$403,16,0))</f>
        <v xml:space="preserve"> </v>
      </c>
      <c r="Q22" s="38" t="str">
        <f>IF(P22&gt;0,P22," ")</f>
        <v xml:space="preserve"> </v>
      </c>
      <c r="R22" s="59" t="str">
        <f>IF(ISBLANK($B22)," ",VLOOKUP($B22,$B$25:$AD$403,18,0))</f>
        <v xml:space="preserve"> </v>
      </c>
      <c r="S22" s="38" t="str">
        <f>IF(R22&gt;0,R22," ")</f>
        <v xml:space="preserve"> </v>
      </c>
      <c r="T22" s="59" t="str">
        <f>IF(ISBLANK($B22)," ",VLOOKUP($B22,$B$25:$AD$403,20,0))</f>
        <v xml:space="preserve"> </v>
      </c>
      <c r="U22" s="38" t="str">
        <f>IF(T22&gt;0,T22," ")</f>
        <v xml:space="preserve"> </v>
      </c>
      <c r="V22" s="59" t="str">
        <f>IF(ISBLANK($B22)," ",VLOOKUP($B22,$B$25:$AD$403,22,0))</f>
        <v xml:space="preserve"> </v>
      </c>
      <c r="W22" s="38" t="str">
        <f>IF(V22&gt;0,V22," ")</f>
        <v xml:space="preserve"> </v>
      </c>
      <c r="X22" s="59" t="str">
        <f>IF(ISBLANK($B22)," ",VLOOKUP($B22,$B$25:$AD$403,24,0))</f>
        <v xml:space="preserve"> </v>
      </c>
      <c r="Y22" s="38" t="str">
        <f>IF(X22&gt;0,X22," ")</f>
        <v xml:space="preserve"> </v>
      </c>
      <c r="Z22" s="59" t="str">
        <f>IF(ISBLANK($B22)," ",VLOOKUP($B22,$B$25:$AD$403,26,0))</f>
        <v xml:space="preserve"> </v>
      </c>
      <c r="AA22" s="39" t="str">
        <f>IF(Z22&gt;0,Z22," ")</f>
        <v xml:space="preserve"> </v>
      </c>
      <c r="AB22" s="18"/>
      <c r="AC22" s="18"/>
    </row>
    <row r="23" spans="1:33" ht="19.5" customHeight="1" x14ac:dyDescent="0.2">
      <c r="C23" s="60" t="str">
        <f>CONCATENATE(COUNTA(C25:C539),"  ","Teilnehmer")</f>
        <v>413  Teilnehmer</v>
      </c>
      <c r="D23" s="12" t="s">
        <v>19</v>
      </c>
      <c r="E23" s="1"/>
      <c r="F23" s="61">
        <f>SUM(I23+K23+M23+O23+Q23+S23+U23+W23+Y23+AA23)</f>
        <v>692</v>
      </c>
      <c r="G23" s="18"/>
      <c r="H23" s="18"/>
      <c r="I23" s="18">
        <f>COUNT(I25:I539)</f>
        <v>411</v>
      </c>
      <c r="J23" s="18">
        <f t="shared" ref="J23:AA23" si="26">COUNT(J25:J539)</f>
        <v>0</v>
      </c>
      <c r="K23" s="18">
        <f t="shared" si="26"/>
        <v>159</v>
      </c>
      <c r="L23" s="18">
        <f t="shared" si="26"/>
        <v>0</v>
      </c>
      <c r="M23" s="18">
        <f t="shared" si="26"/>
        <v>73</v>
      </c>
      <c r="N23" s="18">
        <f t="shared" si="26"/>
        <v>0</v>
      </c>
      <c r="O23" s="18">
        <f t="shared" si="26"/>
        <v>20</v>
      </c>
      <c r="P23" s="18">
        <f t="shared" si="26"/>
        <v>0</v>
      </c>
      <c r="Q23" s="18">
        <f t="shared" si="26"/>
        <v>8</v>
      </c>
      <c r="R23" s="18">
        <f t="shared" si="26"/>
        <v>0</v>
      </c>
      <c r="S23" s="18">
        <f t="shared" si="26"/>
        <v>5</v>
      </c>
      <c r="T23" s="18">
        <f t="shared" si="26"/>
        <v>0</v>
      </c>
      <c r="U23" s="18">
        <f t="shared" si="26"/>
        <v>5</v>
      </c>
      <c r="V23" s="18">
        <f t="shared" si="26"/>
        <v>0</v>
      </c>
      <c r="W23" s="18">
        <f t="shared" si="26"/>
        <v>4</v>
      </c>
      <c r="X23" s="18">
        <f t="shared" si="26"/>
        <v>0</v>
      </c>
      <c r="Y23" s="18">
        <f t="shared" si="26"/>
        <v>4</v>
      </c>
      <c r="Z23" s="18">
        <f t="shared" si="26"/>
        <v>0</v>
      </c>
      <c r="AA23" s="18">
        <f t="shared" si="26"/>
        <v>3</v>
      </c>
      <c r="AB23" s="45"/>
      <c r="AC23" s="1"/>
      <c r="AD23" s="45"/>
      <c r="AF23" s="45"/>
    </row>
    <row r="24" spans="1:33" s="12" customFormat="1" ht="21.75" customHeight="1" x14ac:dyDescent="0.2">
      <c r="A24" s="18"/>
      <c r="B24" s="62" t="s">
        <v>20</v>
      </c>
      <c r="C24" s="47" t="s">
        <v>4</v>
      </c>
      <c r="D24" s="47" t="s">
        <v>5</v>
      </c>
      <c r="E24" s="63"/>
      <c r="F24" s="63" t="s">
        <v>6</v>
      </c>
      <c r="G24" s="63"/>
      <c r="H24" s="63" t="s">
        <v>8</v>
      </c>
      <c r="I24" s="63" t="s">
        <v>8</v>
      </c>
      <c r="J24" s="63" t="s">
        <v>9</v>
      </c>
      <c r="K24" s="63" t="s">
        <v>9</v>
      </c>
      <c r="L24" s="63" t="s">
        <v>10</v>
      </c>
      <c r="M24" s="63" t="s">
        <v>10</v>
      </c>
      <c r="N24" s="63" t="s">
        <v>11</v>
      </c>
      <c r="O24" s="63" t="s">
        <v>11</v>
      </c>
      <c r="P24" s="63" t="s">
        <v>12</v>
      </c>
      <c r="Q24" s="63" t="s">
        <v>12</v>
      </c>
      <c r="R24" s="63" t="s">
        <v>13</v>
      </c>
      <c r="S24" s="63" t="s">
        <v>13</v>
      </c>
      <c r="T24" s="63" t="s">
        <v>14</v>
      </c>
      <c r="U24" s="63" t="s">
        <v>14</v>
      </c>
      <c r="V24" s="63" t="s">
        <v>15</v>
      </c>
      <c r="W24" s="63" t="s">
        <v>15</v>
      </c>
      <c r="X24" s="63" t="s">
        <v>16</v>
      </c>
      <c r="Y24" s="63" t="s">
        <v>16</v>
      </c>
      <c r="Z24" s="63" t="s">
        <v>17</v>
      </c>
      <c r="AA24" s="64" t="s">
        <v>17</v>
      </c>
      <c r="AB24" s="18"/>
      <c r="AC24" s="18"/>
    </row>
    <row r="25" spans="1:33" s="70" customFormat="1" ht="15.75" x14ac:dyDescent="0.2">
      <c r="A25" s="65">
        <f t="shared" ref="A25:A88" si="27">G25</f>
        <v>220</v>
      </c>
      <c r="B25" s="73">
        <v>213</v>
      </c>
      <c r="C25" s="74" t="s">
        <v>254</v>
      </c>
      <c r="D25" s="75" t="s">
        <v>36</v>
      </c>
      <c r="E25" s="31"/>
      <c r="F25" s="66">
        <f t="shared" ref="F25:F88" si="28">IF(SUM(H25:AB25)&gt;0,MIN(H25:AB25)," ")</f>
        <v>5.81</v>
      </c>
      <c r="G25" s="67">
        <f t="shared" ref="G25:G88" si="29">IF(ISNUMBER(F25),RANK(F25,$F$25:$F$539,1)," ")</f>
        <v>220</v>
      </c>
      <c r="H25" s="68"/>
      <c r="I25" s="76">
        <v>5.81</v>
      </c>
      <c r="J25" s="76"/>
      <c r="K25" s="76">
        <v>5.94</v>
      </c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7"/>
      <c r="AB25" s="69"/>
      <c r="AC25" s="69"/>
      <c r="AD25" s="65">
        <f>B25</f>
        <v>213</v>
      </c>
      <c r="AE25" s="65" t="str">
        <f>C25</f>
        <v>ABAZI Aurora</v>
      </c>
      <c r="AF25" s="65" t="str">
        <f>D25</f>
        <v>Wien</v>
      </c>
      <c r="AG25" s="65">
        <f>E25</f>
        <v>0</v>
      </c>
    </row>
    <row r="26" spans="1:33" s="70" customFormat="1" ht="15.75" x14ac:dyDescent="0.2">
      <c r="A26" s="65">
        <f t="shared" si="27"/>
        <v>215</v>
      </c>
      <c r="B26" s="73">
        <v>268</v>
      </c>
      <c r="C26" s="74" t="s">
        <v>301</v>
      </c>
      <c r="D26" s="75" t="s">
        <v>36</v>
      </c>
      <c r="E26" s="31"/>
      <c r="F26" s="66">
        <f t="shared" si="28"/>
        <v>5.74</v>
      </c>
      <c r="G26" s="67">
        <f t="shared" si="29"/>
        <v>215</v>
      </c>
      <c r="H26" s="68"/>
      <c r="I26" s="76">
        <v>5.74</v>
      </c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7"/>
      <c r="AB26" s="69"/>
      <c r="AC26" s="69"/>
      <c r="AD26" s="12"/>
      <c r="AE26" s="12" t="str">
        <f>C26</f>
        <v>Adrian</v>
      </c>
      <c r="AF26" s="12" t="str">
        <f>D26</f>
        <v>Wien</v>
      </c>
      <c r="AG26" s="12"/>
    </row>
    <row r="27" spans="1:33" s="70" customFormat="1" ht="15.75" x14ac:dyDescent="0.2">
      <c r="A27" s="65">
        <f t="shared" si="27"/>
        <v>247</v>
      </c>
      <c r="B27" s="73">
        <v>315</v>
      </c>
      <c r="C27" s="74" t="s">
        <v>346</v>
      </c>
      <c r="D27" s="75" t="s">
        <v>36</v>
      </c>
      <c r="E27" s="31"/>
      <c r="F27" s="66">
        <f t="shared" si="28"/>
        <v>6.15</v>
      </c>
      <c r="G27" s="67">
        <f t="shared" si="29"/>
        <v>247</v>
      </c>
      <c r="H27" s="68"/>
      <c r="I27" s="76">
        <v>6.15</v>
      </c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7"/>
      <c r="AB27" s="69"/>
      <c r="AC27" s="69"/>
      <c r="AD27" s="12"/>
      <c r="AE27" s="12" t="str">
        <f>C27</f>
        <v>AICHINGER Laura</v>
      </c>
      <c r="AF27" s="12"/>
      <c r="AG27" s="12"/>
    </row>
    <row r="28" spans="1:33" s="70" customFormat="1" ht="15.75" x14ac:dyDescent="0.2">
      <c r="A28" s="65">
        <f t="shared" si="27"/>
        <v>368</v>
      </c>
      <c r="B28" s="73">
        <v>50</v>
      </c>
      <c r="C28" s="74" t="s">
        <v>81</v>
      </c>
      <c r="D28" s="75" t="s">
        <v>36</v>
      </c>
      <c r="E28" s="31"/>
      <c r="F28" s="66">
        <f t="shared" si="28"/>
        <v>10.27</v>
      </c>
      <c r="G28" s="67">
        <f t="shared" si="29"/>
        <v>368</v>
      </c>
      <c r="H28" s="68"/>
      <c r="I28" s="76">
        <v>10.27</v>
      </c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7"/>
      <c r="AB28" s="69"/>
      <c r="AC28" s="69"/>
      <c r="AD28" s="12"/>
      <c r="AE28" s="12"/>
      <c r="AF28" s="12"/>
      <c r="AG28" s="12"/>
    </row>
    <row r="29" spans="1:33" s="70" customFormat="1" ht="15.75" x14ac:dyDescent="0.2">
      <c r="A29" s="65">
        <f t="shared" si="27"/>
        <v>40</v>
      </c>
      <c r="B29" s="73">
        <v>68</v>
      </c>
      <c r="C29" s="74" t="s">
        <v>100</v>
      </c>
      <c r="D29" s="75" t="s">
        <v>101</v>
      </c>
      <c r="E29" s="31"/>
      <c r="F29" s="66">
        <f t="shared" si="28"/>
        <v>3.84</v>
      </c>
      <c r="G29" s="67">
        <f t="shared" si="29"/>
        <v>40</v>
      </c>
      <c r="H29" s="68"/>
      <c r="I29" s="76">
        <v>4.22</v>
      </c>
      <c r="J29" s="76"/>
      <c r="K29" s="76">
        <v>3.99</v>
      </c>
      <c r="L29" s="76"/>
      <c r="M29" s="76">
        <v>3.84</v>
      </c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7"/>
      <c r="AB29" s="69"/>
      <c r="AC29" s="69"/>
      <c r="AD29" s="12"/>
      <c r="AE29" s="12" t="str">
        <f>C29</f>
        <v>AIGNER Veit</v>
      </c>
      <c r="AF29" s="12"/>
      <c r="AG29" s="12"/>
    </row>
    <row r="30" spans="1:33" s="70" customFormat="1" ht="15.75" x14ac:dyDescent="0.2">
      <c r="A30" s="65">
        <f t="shared" si="27"/>
        <v>166</v>
      </c>
      <c r="B30" s="73">
        <v>145</v>
      </c>
      <c r="C30" s="74" t="s">
        <v>185</v>
      </c>
      <c r="D30" s="75" t="s">
        <v>36</v>
      </c>
      <c r="E30" s="31"/>
      <c r="F30" s="66">
        <f t="shared" si="28"/>
        <v>5.19</v>
      </c>
      <c r="G30" s="67">
        <f t="shared" si="29"/>
        <v>166</v>
      </c>
      <c r="H30" s="68"/>
      <c r="I30" s="76">
        <v>5.19</v>
      </c>
      <c r="J30" s="76"/>
      <c r="K30" s="76">
        <v>6.07</v>
      </c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7"/>
      <c r="AB30" s="69"/>
      <c r="AC30" s="69"/>
      <c r="AD30" s="65">
        <f>B30</f>
        <v>145</v>
      </c>
      <c r="AE30" s="65" t="str">
        <f>C30</f>
        <v>Aleksandar</v>
      </c>
      <c r="AF30" s="65" t="str">
        <f>D30</f>
        <v>Wien</v>
      </c>
      <c r="AG30" s="65">
        <f>E30</f>
        <v>0</v>
      </c>
    </row>
    <row r="31" spans="1:33" s="70" customFormat="1" ht="15.75" x14ac:dyDescent="0.2">
      <c r="A31" s="65">
        <f t="shared" si="27"/>
        <v>168</v>
      </c>
      <c r="B31" s="73">
        <v>36</v>
      </c>
      <c r="C31" s="74" t="s">
        <v>65</v>
      </c>
      <c r="D31" s="75" t="s">
        <v>36</v>
      </c>
      <c r="E31" s="31"/>
      <c r="F31" s="66">
        <f t="shared" si="28"/>
        <v>5.2</v>
      </c>
      <c r="G31" s="67">
        <f t="shared" si="29"/>
        <v>168</v>
      </c>
      <c r="H31" s="68"/>
      <c r="I31" s="76">
        <v>5.2</v>
      </c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7"/>
      <c r="AB31" s="69"/>
      <c r="AC31" s="69"/>
      <c r="AD31" s="12"/>
      <c r="AE31" s="12"/>
      <c r="AF31" s="12"/>
      <c r="AG31" s="12"/>
    </row>
    <row r="32" spans="1:33" s="70" customFormat="1" ht="15.75" x14ac:dyDescent="0.2">
      <c r="A32" s="65">
        <f t="shared" si="27"/>
        <v>323</v>
      </c>
      <c r="B32" s="73">
        <v>291</v>
      </c>
      <c r="C32" s="74" t="s">
        <v>65</v>
      </c>
      <c r="D32" s="75" t="s">
        <v>36</v>
      </c>
      <c r="E32" s="31"/>
      <c r="F32" s="66">
        <f t="shared" si="28"/>
        <v>7.93</v>
      </c>
      <c r="G32" s="67">
        <f t="shared" si="29"/>
        <v>323</v>
      </c>
      <c r="H32" s="68"/>
      <c r="I32" s="76">
        <v>7.93</v>
      </c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7"/>
      <c r="AB32" s="3"/>
      <c r="AC32" s="3"/>
      <c r="AD32" s="1"/>
      <c r="AE32" s="1" t="str">
        <f t="shared" ref="AE32:AE38" si="30">C32</f>
        <v>Alessandro</v>
      </c>
      <c r="AF32" s="1"/>
      <c r="AG32" s="1"/>
    </row>
    <row r="33" spans="1:33" s="70" customFormat="1" ht="15.75" x14ac:dyDescent="0.2">
      <c r="A33" s="65">
        <f t="shared" si="27"/>
        <v>347</v>
      </c>
      <c r="B33" s="73">
        <v>133</v>
      </c>
      <c r="C33" s="74" t="s">
        <v>170</v>
      </c>
      <c r="D33" s="75" t="s">
        <v>36</v>
      </c>
      <c r="E33" s="31"/>
      <c r="F33" s="66">
        <f t="shared" si="28"/>
        <v>8.92</v>
      </c>
      <c r="G33" s="67">
        <f t="shared" si="29"/>
        <v>347</v>
      </c>
      <c r="H33" s="68"/>
      <c r="I33" s="76">
        <v>12.41</v>
      </c>
      <c r="J33" s="76"/>
      <c r="K33" s="76">
        <v>12.29</v>
      </c>
      <c r="L33" s="76"/>
      <c r="M33" s="76">
        <v>8.92</v>
      </c>
      <c r="N33" s="76"/>
      <c r="O33" s="76">
        <v>9.57</v>
      </c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7"/>
      <c r="AB33" s="69"/>
      <c r="AC33" s="69"/>
      <c r="AD33" s="65">
        <f>B33</f>
        <v>133</v>
      </c>
      <c r="AE33" s="65" t="str">
        <f t="shared" si="30"/>
        <v>Alexander</v>
      </c>
      <c r="AF33" s="65" t="str">
        <f>D33</f>
        <v>Wien</v>
      </c>
      <c r="AG33" s="65">
        <f>E33</f>
        <v>0</v>
      </c>
    </row>
    <row r="34" spans="1:33" s="70" customFormat="1" ht="15.75" x14ac:dyDescent="0.2">
      <c r="A34" s="65">
        <f t="shared" si="27"/>
        <v>250</v>
      </c>
      <c r="B34" s="73">
        <v>302</v>
      </c>
      <c r="C34" s="74" t="s">
        <v>196</v>
      </c>
      <c r="D34" s="75" t="s">
        <v>104</v>
      </c>
      <c r="E34" s="31"/>
      <c r="F34" s="66">
        <f t="shared" si="28"/>
        <v>6.16</v>
      </c>
      <c r="G34" s="67">
        <f t="shared" si="29"/>
        <v>250</v>
      </c>
      <c r="H34" s="68"/>
      <c r="I34" s="76">
        <v>6.16</v>
      </c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7"/>
      <c r="AB34" s="69"/>
      <c r="AC34" s="69"/>
      <c r="AD34" s="65">
        <f>B34</f>
        <v>302</v>
      </c>
      <c r="AE34" s="65" t="str">
        <f t="shared" si="30"/>
        <v>Alisa</v>
      </c>
      <c r="AF34" s="65" t="str">
        <f>D34</f>
        <v>NÖ</v>
      </c>
      <c r="AG34" s="65">
        <f>E34</f>
        <v>0</v>
      </c>
    </row>
    <row r="35" spans="1:33" s="70" customFormat="1" ht="15.75" x14ac:dyDescent="0.2">
      <c r="A35" s="65">
        <f t="shared" si="27"/>
        <v>274</v>
      </c>
      <c r="B35" s="73">
        <v>156</v>
      </c>
      <c r="C35" s="74" t="s">
        <v>196</v>
      </c>
      <c r="D35" s="75" t="s">
        <v>104</v>
      </c>
      <c r="E35" s="31"/>
      <c r="F35" s="66">
        <f t="shared" si="28"/>
        <v>6.64</v>
      </c>
      <c r="G35" s="67">
        <f t="shared" si="29"/>
        <v>274</v>
      </c>
      <c r="H35" s="68"/>
      <c r="I35" s="76">
        <v>6.64</v>
      </c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7"/>
      <c r="AB35" s="69"/>
      <c r="AC35" s="69"/>
      <c r="AD35" s="12"/>
      <c r="AE35" s="12" t="str">
        <f t="shared" si="30"/>
        <v>Alisa</v>
      </c>
      <c r="AF35" s="12"/>
      <c r="AG35" s="12"/>
    </row>
    <row r="36" spans="1:33" s="70" customFormat="1" ht="15.75" x14ac:dyDescent="0.2">
      <c r="A36" s="65">
        <f t="shared" si="27"/>
        <v>236</v>
      </c>
      <c r="B36" s="73">
        <v>354</v>
      </c>
      <c r="C36" s="74" t="s">
        <v>382</v>
      </c>
      <c r="D36" s="75" t="s">
        <v>36</v>
      </c>
      <c r="E36" s="31"/>
      <c r="F36" s="66">
        <f t="shared" si="28"/>
        <v>5.95</v>
      </c>
      <c r="G36" s="67">
        <f t="shared" si="29"/>
        <v>236</v>
      </c>
      <c r="H36" s="68"/>
      <c r="I36" s="76">
        <v>5.95</v>
      </c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7"/>
      <c r="AB36" s="69"/>
      <c r="AC36" s="69"/>
      <c r="AD36" s="12"/>
      <c r="AE36" s="12" t="str">
        <f t="shared" si="30"/>
        <v>Allegra</v>
      </c>
      <c r="AF36" s="12" t="str">
        <f>D36</f>
        <v>Wien</v>
      </c>
      <c r="AG36" s="12"/>
    </row>
    <row r="37" spans="1:33" s="70" customFormat="1" ht="15.75" x14ac:dyDescent="0.2">
      <c r="A37" s="65">
        <f t="shared" si="27"/>
        <v>255</v>
      </c>
      <c r="B37" s="73">
        <v>355</v>
      </c>
      <c r="C37" s="74" t="s">
        <v>383</v>
      </c>
      <c r="D37" s="75" t="s">
        <v>36</v>
      </c>
      <c r="E37" s="31"/>
      <c r="F37" s="66">
        <f t="shared" si="28"/>
        <v>6.18</v>
      </c>
      <c r="G37" s="67">
        <f t="shared" si="29"/>
        <v>255</v>
      </c>
      <c r="H37" s="68"/>
      <c r="I37" s="76">
        <v>22.73</v>
      </c>
      <c r="J37" s="76"/>
      <c r="K37" s="76">
        <v>6.18</v>
      </c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7"/>
      <c r="AB37" s="69"/>
      <c r="AC37" s="69"/>
      <c r="AD37" s="12"/>
      <c r="AE37" s="12" t="str">
        <f t="shared" si="30"/>
        <v>Alma</v>
      </c>
      <c r="AF37" s="12"/>
      <c r="AG37" s="12"/>
    </row>
    <row r="38" spans="1:33" s="70" customFormat="1" ht="15.75" x14ac:dyDescent="0.2">
      <c r="A38" s="65">
        <f t="shared" si="27"/>
        <v>191</v>
      </c>
      <c r="B38" s="73">
        <v>171</v>
      </c>
      <c r="C38" s="74" t="s">
        <v>213</v>
      </c>
      <c r="D38" s="75" t="s">
        <v>214</v>
      </c>
      <c r="E38" s="78"/>
      <c r="F38" s="66">
        <f t="shared" si="28"/>
        <v>5.45</v>
      </c>
      <c r="G38" s="67">
        <f t="shared" si="29"/>
        <v>191</v>
      </c>
      <c r="H38" s="68"/>
      <c r="I38" s="76">
        <v>5.45</v>
      </c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7"/>
      <c r="AB38" s="69"/>
      <c r="AC38" s="69"/>
      <c r="AD38" s="12"/>
      <c r="AE38" s="12" t="str">
        <f t="shared" si="30"/>
        <v>ALTMANN Philipp</v>
      </c>
      <c r="AF38" s="12" t="str">
        <f>D38</f>
        <v>Wr. Neudorf</v>
      </c>
      <c r="AG38" s="12"/>
    </row>
    <row r="39" spans="1:33" s="70" customFormat="1" ht="15.75" x14ac:dyDescent="0.2">
      <c r="A39" s="65">
        <f t="shared" si="27"/>
        <v>217</v>
      </c>
      <c r="B39" s="73">
        <v>331</v>
      </c>
      <c r="C39" s="74" t="s">
        <v>362</v>
      </c>
      <c r="D39" s="75" t="s">
        <v>36</v>
      </c>
      <c r="E39" s="31"/>
      <c r="F39" s="66">
        <f t="shared" si="28"/>
        <v>5.8</v>
      </c>
      <c r="G39" s="67">
        <f t="shared" si="29"/>
        <v>217</v>
      </c>
      <c r="H39" s="68"/>
      <c r="I39" s="76">
        <v>5.8</v>
      </c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7"/>
      <c r="AB39" s="69"/>
      <c r="AC39" s="69"/>
      <c r="AD39" s="12"/>
      <c r="AE39" s="12"/>
      <c r="AF39" s="12"/>
      <c r="AG39" s="12"/>
    </row>
    <row r="40" spans="1:33" s="70" customFormat="1" ht="15.75" x14ac:dyDescent="0.2">
      <c r="A40" s="65">
        <f t="shared" si="27"/>
        <v>70</v>
      </c>
      <c r="B40" s="73">
        <v>40</v>
      </c>
      <c r="C40" s="74" t="s">
        <v>68</v>
      </c>
      <c r="D40" s="75" t="s">
        <v>36</v>
      </c>
      <c r="E40" s="31"/>
      <c r="F40" s="66">
        <f t="shared" si="28"/>
        <v>4.28</v>
      </c>
      <c r="G40" s="67">
        <f t="shared" si="29"/>
        <v>70</v>
      </c>
      <c r="H40" s="68"/>
      <c r="I40" s="76">
        <v>4.28</v>
      </c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7"/>
      <c r="AB40" s="69"/>
      <c r="AC40" s="69"/>
      <c r="AD40" s="12"/>
      <c r="AE40" s="12"/>
      <c r="AF40" s="12"/>
      <c r="AG40" s="12"/>
    </row>
    <row r="41" spans="1:33" s="70" customFormat="1" ht="15.75" x14ac:dyDescent="0.2">
      <c r="A41" s="65">
        <f t="shared" si="27"/>
        <v>389</v>
      </c>
      <c r="B41" s="73">
        <v>224</v>
      </c>
      <c r="C41" s="74" t="s">
        <v>68</v>
      </c>
      <c r="D41" s="75" t="s">
        <v>36</v>
      </c>
      <c r="E41" s="31"/>
      <c r="F41" s="66">
        <f t="shared" si="28"/>
        <v>11.84</v>
      </c>
      <c r="G41" s="67">
        <f t="shared" si="29"/>
        <v>389</v>
      </c>
      <c r="H41" s="68"/>
      <c r="I41" s="76">
        <v>11.84</v>
      </c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7"/>
      <c r="AB41" s="69"/>
      <c r="AC41" s="69"/>
      <c r="AD41" s="65">
        <f>B41</f>
        <v>224</v>
      </c>
      <c r="AE41" s="65" t="str">
        <f>C41</f>
        <v>Amelie</v>
      </c>
      <c r="AF41" s="65" t="str">
        <f>D41</f>
        <v>Wien</v>
      </c>
      <c r="AG41" s="65">
        <f>E41</f>
        <v>0</v>
      </c>
    </row>
    <row r="42" spans="1:33" s="70" customFormat="1" ht="15.75" x14ac:dyDescent="0.2">
      <c r="A42" s="65">
        <f t="shared" si="27"/>
        <v>260</v>
      </c>
      <c r="B42" s="73">
        <v>106</v>
      </c>
      <c r="C42" s="74" t="s">
        <v>143</v>
      </c>
      <c r="D42" s="75" t="s">
        <v>36</v>
      </c>
      <c r="E42" s="31"/>
      <c r="F42" s="66">
        <f t="shared" si="28"/>
        <v>6.32</v>
      </c>
      <c r="G42" s="67">
        <f t="shared" si="29"/>
        <v>260</v>
      </c>
      <c r="H42" s="68"/>
      <c r="I42" s="76">
        <v>6.78</v>
      </c>
      <c r="J42" s="76"/>
      <c r="K42" s="76">
        <v>6.32</v>
      </c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7"/>
      <c r="AB42" s="69"/>
      <c r="AC42" s="69"/>
      <c r="AD42" s="12"/>
      <c r="AE42" s="12" t="str">
        <f>C42</f>
        <v>Anauk</v>
      </c>
      <c r="AF42" s="12"/>
      <c r="AG42" s="12"/>
    </row>
    <row r="43" spans="1:33" s="70" customFormat="1" ht="15.75" x14ac:dyDescent="0.2">
      <c r="A43" s="65">
        <f t="shared" si="27"/>
        <v>262</v>
      </c>
      <c r="B43" s="73">
        <v>393</v>
      </c>
      <c r="C43" s="74" t="s">
        <v>94</v>
      </c>
      <c r="D43" s="75" t="s">
        <v>36</v>
      </c>
      <c r="E43" s="31"/>
      <c r="F43" s="66">
        <f t="shared" si="28"/>
        <v>6.36</v>
      </c>
      <c r="G43" s="67">
        <f t="shared" si="29"/>
        <v>262</v>
      </c>
      <c r="H43" s="68"/>
      <c r="I43" s="76">
        <v>8.34</v>
      </c>
      <c r="J43" s="76"/>
      <c r="K43" s="76">
        <v>9.81</v>
      </c>
      <c r="L43" s="76"/>
      <c r="M43" s="76">
        <v>6.36</v>
      </c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7"/>
      <c r="AB43" s="69"/>
      <c r="AC43" s="69"/>
      <c r="AD43" s="12"/>
      <c r="AE43" s="12" t="str">
        <f>C43</f>
        <v>Anja</v>
      </c>
      <c r="AF43" s="12"/>
      <c r="AG43" s="12"/>
    </row>
    <row r="44" spans="1:33" s="70" customFormat="1" ht="15.75" x14ac:dyDescent="0.2">
      <c r="A44" s="65" t="str">
        <f t="shared" si="27"/>
        <v xml:space="preserve"> </v>
      </c>
      <c r="B44" s="73">
        <v>62</v>
      </c>
      <c r="C44" s="74" t="s">
        <v>94</v>
      </c>
      <c r="D44" s="75" t="s">
        <v>36</v>
      </c>
      <c r="E44" s="31"/>
      <c r="F44" s="66" t="str">
        <f t="shared" si="28"/>
        <v xml:space="preserve"> </v>
      </c>
      <c r="G44" s="67" t="str">
        <f t="shared" si="29"/>
        <v xml:space="preserve"> </v>
      </c>
      <c r="H44" s="68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7"/>
      <c r="AB44" s="3"/>
      <c r="AC44" s="3"/>
      <c r="AD44" s="1"/>
      <c r="AE44" s="1"/>
      <c r="AF44" s="1"/>
      <c r="AG44" s="1"/>
    </row>
    <row r="45" spans="1:33" s="70" customFormat="1" ht="15.75" x14ac:dyDescent="0.2">
      <c r="A45" s="65">
        <f t="shared" si="27"/>
        <v>267</v>
      </c>
      <c r="B45" s="73">
        <v>402</v>
      </c>
      <c r="C45" s="74" t="s">
        <v>56</v>
      </c>
      <c r="D45" s="75" t="s">
        <v>36</v>
      </c>
      <c r="E45" s="31"/>
      <c r="F45" s="66">
        <f t="shared" si="28"/>
        <v>6.49</v>
      </c>
      <c r="G45" s="67">
        <f t="shared" si="29"/>
        <v>267</v>
      </c>
      <c r="H45" s="68"/>
      <c r="I45" s="76">
        <v>6.49</v>
      </c>
      <c r="J45" s="76"/>
      <c r="K45" s="76">
        <v>6.99</v>
      </c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7"/>
      <c r="AB45" s="69"/>
      <c r="AC45" s="69"/>
      <c r="AD45" s="12"/>
      <c r="AE45" s="12" t="str">
        <f>C45</f>
        <v>Anna</v>
      </c>
      <c r="AF45" s="12"/>
      <c r="AG45" s="12"/>
    </row>
    <row r="46" spans="1:33" s="70" customFormat="1" ht="15.75" x14ac:dyDescent="0.2">
      <c r="A46" s="65">
        <f t="shared" si="27"/>
        <v>306</v>
      </c>
      <c r="B46" s="73">
        <v>27</v>
      </c>
      <c r="C46" s="74" t="s">
        <v>56</v>
      </c>
      <c r="D46" s="75" t="s">
        <v>36</v>
      </c>
      <c r="E46" s="31"/>
      <c r="F46" s="66">
        <f t="shared" si="28"/>
        <v>7.53</v>
      </c>
      <c r="G46" s="67">
        <f t="shared" si="29"/>
        <v>306</v>
      </c>
      <c r="H46" s="68"/>
      <c r="I46" s="76">
        <v>8.0399999999999991</v>
      </c>
      <c r="J46" s="76"/>
      <c r="K46" s="76">
        <v>7.53</v>
      </c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7"/>
      <c r="AB46" s="69"/>
      <c r="AC46" s="69"/>
      <c r="AD46" s="12"/>
      <c r="AE46" s="12"/>
      <c r="AF46" s="12"/>
      <c r="AG46" s="12"/>
    </row>
    <row r="47" spans="1:33" s="12" customFormat="1" ht="15.75" x14ac:dyDescent="0.2">
      <c r="A47" s="65">
        <f t="shared" si="27"/>
        <v>278</v>
      </c>
      <c r="B47" s="73">
        <v>234</v>
      </c>
      <c r="C47" s="74" t="s">
        <v>273</v>
      </c>
      <c r="D47" s="75" t="s">
        <v>36</v>
      </c>
      <c r="E47" s="31"/>
      <c r="F47" s="66">
        <f t="shared" si="28"/>
        <v>6.77</v>
      </c>
      <c r="G47" s="67">
        <f t="shared" si="29"/>
        <v>278</v>
      </c>
      <c r="H47" s="68"/>
      <c r="I47" s="76">
        <v>6.77</v>
      </c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7"/>
      <c r="AB47" s="69"/>
      <c r="AC47" s="69"/>
      <c r="AD47" s="65">
        <f t="shared" ref="AD47:AG48" si="31">B47</f>
        <v>234</v>
      </c>
      <c r="AE47" s="65" t="str">
        <f t="shared" si="31"/>
        <v>Anton</v>
      </c>
      <c r="AF47" s="65" t="str">
        <f t="shared" si="31"/>
        <v>Wien</v>
      </c>
      <c r="AG47" s="65">
        <f t="shared" si="31"/>
        <v>0</v>
      </c>
    </row>
    <row r="48" spans="1:33" s="12" customFormat="1" ht="15.75" x14ac:dyDescent="0.2">
      <c r="A48" s="65">
        <f t="shared" si="27"/>
        <v>272</v>
      </c>
      <c r="B48" s="73">
        <v>304</v>
      </c>
      <c r="C48" s="74" t="s">
        <v>333</v>
      </c>
      <c r="D48" s="75" t="s">
        <v>36</v>
      </c>
      <c r="E48" s="31"/>
      <c r="F48" s="66">
        <f t="shared" si="28"/>
        <v>6.61</v>
      </c>
      <c r="G48" s="67">
        <f t="shared" si="29"/>
        <v>272</v>
      </c>
      <c r="H48" s="68"/>
      <c r="I48" s="76">
        <v>6.61</v>
      </c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7"/>
      <c r="AB48" s="69"/>
      <c r="AC48" s="69"/>
      <c r="AD48" s="65">
        <f t="shared" si="31"/>
        <v>304</v>
      </c>
      <c r="AE48" s="65" t="str">
        <f t="shared" si="31"/>
        <v>Antonio</v>
      </c>
      <c r="AF48" s="65" t="str">
        <f t="shared" si="31"/>
        <v>Wien</v>
      </c>
      <c r="AG48" s="65">
        <f t="shared" si="31"/>
        <v>0</v>
      </c>
    </row>
    <row r="49" spans="1:33" s="12" customFormat="1" ht="15.75" x14ac:dyDescent="0.2">
      <c r="A49" s="65">
        <f t="shared" si="27"/>
        <v>342</v>
      </c>
      <c r="B49" s="73">
        <v>214</v>
      </c>
      <c r="C49" s="74" t="s">
        <v>255</v>
      </c>
      <c r="D49" s="75" t="s">
        <v>36</v>
      </c>
      <c r="E49" s="31"/>
      <c r="F49" s="66">
        <f t="shared" si="28"/>
        <v>8.84</v>
      </c>
      <c r="G49" s="67">
        <f t="shared" si="29"/>
        <v>342</v>
      </c>
      <c r="H49" s="68"/>
      <c r="I49" s="76">
        <v>8.84</v>
      </c>
      <c r="J49" s="76"/>
      <c r="K49" s="76">
        <v>10.11</v>
      </c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7"/>
      <c r="AB49" s="69"/>
      <c r="AC49" s="69"/>
      <c r="AE49" s="12" t="str">
        <f>C49</f>
        <v>Arilena</v>
      </c>
    </row>
    <row r="50" spans="1:33" s="12" customFormat="1" ht="15.75" x14ac:dyDescent="0.2">
      <c r="A50" s="65">
        <f t="shared" si="27"/>
        <v>202</v>
      </c>
      <c r="B50" s="73">
        <v>376</v>
      </c>
      <c r="C50" s="74" t="s">
        <v>405</v>
      </c>
      <c r="D50" s="75" t="s">
        <v>36</v>
      </c>
      <c r="E50" s="31"/>
      <c r="F50" s="66">
        <f t="shared" si="28"/>
        <v>5.58</v>
      </c>
      <c r="G50" s="67">
        <f t="shared" si="29"/>
        <v>202</v>
      </c>
      <c r="H50" s="68"/>
      <c r="I50" s="76">
        <v>5.58</v>
      </c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7"/>
      <c r="AB50" s="69"/>
      <c r="AC50" s="69"/>
      <c r="AE50" s="12" t="str">
        <f>C50</f>
        <v>ASFAN Addis</v>
      </c>
      <c r="AF50" s="12" t="str">
        <f>D50</f>
        <v>Wien</v>
      </c>
    </row>
    <row r="51" spans="1:33" s="12" customFormat="1" ht="15.75" x14ac:dyDescent="0.2">
      <c r="A51" s="65">
        <f t="shared" si="27"/>
        <v>41</v>
      </c>
      <c r="B51" s="73">
        <v>212</v>
      </c>
      <c r="C51" s="74" t="s">
        <v>253</v>
      </c>
      <c r="D51" s="75" t="s">
        <v>36</v>
      </c>
      <c r="E51" s="31"/>
      <c r="F51" s="66">
        <f t="shared" si="28"/>
        <v>3.86</v>
      </c>
      <c r="G51" s="67">
        <f t="shared" si="29"/>
        <v>41</v>
      </c>
      <c r="H51" s="68"/>
      <c r="I51" s="76">
        <v>3.86</v>
      </c>
      <c r="J51" s="76"/>
      <c r="K51" s="76">
        <v>10.08</v>
      </c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7"/>
      <c r="AB51" s="69"/>
      <c r="AC51" s="69"/>
      <c r="AD51" s="65">
        <f>B51</f>
        <v>212</v>
      </c>
      <c r="AE51" s="65" t="str">
        <f>C51</f>
        <v>AYDEN Jordan</v>
      </c>
      <c r="AF51" s="65" t="str">
        <f>D51</f>
        <v>Wien</v>
      </c>
      <c r="AG51" s="65">
        <f>E51</f>
        <v>0</v>
      </c>
    </row>
    <row r="52" spans="1:33" s="12" customFormat="1" ht="15.75" x14ac:dyDescent="0.2">
      <c r="A52" s="65">
        <f t="shared" si="27"/>
        <v>59</v>
      </c>
      <c r="B52" s="73">
        <v>82</v>
      </c>
      <c r="C52" s="74" t="s">
        <v>116</v>
      </c>
      <c r="D52" s="75" t="s">
        <v>117</v>
      </c>
      <c r="E52" s="78"/>
      <c r="F52" s="66">
        <f t="shared" si="28"/>
        <v>4.07</v>
      </c>
      <c r="G52" s="67">
        <f t="shared" si="29"/>
        <v>59</v>
      </c>
      <c r="H52" s="68"/>
      <c r="I52" s="76">
        <v>4.17</v>
      </c>
      <c r="J52" s="76"/>
      <c r="K52" s="76">
        <v>4.07</v>
      </c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7"/>
      <c r="AB52" s="69"/>
      <c r="AC52" s="69"/>
    </row>
    <row r="53" spans="1:33" s="12" customFormat="1" ht="15.75" x14ac:dyDescent="0.2">
      <c r="A53" s="65">
        <f t="shared" si="27"/>
        <v>7</v>
      </c>
      <c r="B53" s="73">
        <v>92</v>
      </c>
      <c r="C53" s="74" t="s">
        <v>127</v>
      </c>
      <c r="D53" s="75" t="s">
        <v>36</v>
      </c>
      <c r="E53" s="31"/>
      <c r="F53" s="66">
        <f t="shared" si="28"/>
        <v>3.31</v>
      </c>
      <c r="G53" s="67">
        <f t="shared" si="29"/>
        <v>7</v>
      </c>
      <c r="H53" s="68"/>
      <c r="I53" s="76">
        <v>3.57</v>
      </c>
      <c r="J53" s="76"/>
      <c r="K53" s="76">
        <v>3.31</v>
      </c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7"/>
      <c r="AB53" s="69"/>
      <c r="AC53" s="69"/>
      <c r="AD53" s="65">
        <f>B53</f>
        <v>92</v>
      </c>
      <c r="AE53" s="65" t="str">
        <f>C53</f>
        <v>BALOG Johannes</v>
      </c>
      <c r="AF53" s="65" t="str">
        <f>D53</f>
        <v>Wien</v>
      </c>
      <c r="AG53" s="65">
        <f>E53</f>
        <v>0</v>
      </c>
    </row>
    <row r="54" spans="1:33" s="12" customFormat="1" ht="15.75" x14ac:dyDescent="0.2">
      <c r="A54" s="65">
        <f t="shared" si="27"/>
        <v>246</v>
      </c>
      <c r="B54" s="73">
        <v>88</v>
      </c>
      <c r="C54" s="74" t="s">
        <v>123</v>
      </c>
      <c r="D54" s="75" t="s">
        <v>36</v>
      </c>
      <c r="E54" s="31"/>
      <c r="F54" s="66">
        <f t="shared" si="28"/>
        <v>6.11</v>
      </c>
      <c r="G54" s="67">
        <f t="shared" si="29"/>
        <v>246</v>
      </c>
      <c r="H54" s="68"/>
      <c r="I54" s="76">
        <v>8.6999999999999993</v>
      </c>
      <c r="J54" s="76"/>
      <c r="K54" s="76">
        <v>6.11</v>
      </c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7"/>
      <c r="AB54" s="69"/>
      <c r="AC54" s="69"/>
    </row>
    <row r="55" spans="1:33" s="12" customFormat="1" ht="15.75" x14ac:dyDescent="0.2">
      <c r="A55" s="65">
        <f t="shared" si="27"/>
        <v>99</v>
      </c>
      <c r="B55" s="73">
        <v>194</v>
      </c>
      <c r="C55" s="74" t="s">
        <v>235</v>
      </c>
      <c r="D55" s="75" t="s">
        <v>36</v>
      </c>
      <c r="E55" s="31"/>
      <c r="F55" s="66">
        <f t="shared" si="28"/>
        <v>4.55</v>
      </c>
      <c r="G55" s="67">
        <f t="shared" si="29"/>
        <v>99</v>
      </c>
      <c r="H55" s="68"/>
      <c r="I55" s="76">
        <v>4.55</v>
      </c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7"/>
      <c r="AB55" s="69"/>
      <c r="AC55" s="69"/>
      <c r="AD55" s="65">
        <f t="shared" ref="AD55:AG56" si="32">B55</f>
        <v>194</v>
      </c>
      <c r="AE55" s="65" t="str">
        <f t="shared" si="32"/>
        <v>BATTLOGG Sarah</v>
      </c>
      <c r="AF55" s="65" t="str">
        <f t="shared" si="32"/>
        <v>Wien</v>
      </c>
      <c r="AG55" s="65">
        <f t="shared" si="32"/>
        <v>0</v>
      </c>
    </row>
    <row r="56" spans="1:33" s="12" customFormat="1" ht="15.75" x14ac:dyDescent="0.2">
      <c r="A56" s="65">
        <f t="shared" si="27"/>
        <v>55</v>
      </c>
      <c r="B56" s="73">
        <v>35</v>
      </c>
      <c r="C56" s="74" t="s">
        <v>63</v>
      </c>
      <c r="D56" s="75" t="s">
        <v>64</v>
      </c>
      <c r="E56" s="31"/>
      <c r="F56" s="66">
        <f t="shared" si="28"/>
        <v>3.97</v>
      </c>
      <c r="G56" s="67">
        <f t="shared" si="29"/>
        <v>55</v>
      </c>
      <c r="H56" s="68"/>
      <c r="I56" s="76">
        <v>4.3</v>
      </c>
      <c r="J56" s="76"/>
      <c r="K56" s="76">
        <v>4.2300000000000004</v>
      </c>
      <c r="L56" s="76"/>
      <c r="M56" s="76">
        <v>4.5599999999999996</v>
      </c>
      <c r="N56" s="76"/>
      <c r="O56" s="76">
        <v>5.24</v>
      </c>
      <c r="P56" s="76"/>
      <c r="Q56" s="76">
        <v>4.67</v>
      </c>
      <c r="R56" s="76"/>
      <c r="S56" s="76">
        <v>4.2</v>
      </c>
      <c r="T56" s="76"/>
      <c r="U56" s="76">
        <v>4.07</v>
      </c>
      <c r="V56" s="76"/>
      <c r="W56" s="76">
        <v>4.0999999999999996</v>
      </c>
      <c r="X56" s="76"/>
      <c r="Y56" s="76">
        <v>3.97</v>
      </c>
      <c r="Z56" s="76"/>
      <c r="AA56" s="77">
        <v>4.17</v>
      </c>
      <c r="AB56" s="69"/>
      <c r="AC56" s="69"/>
      <c r="AD56" s="65">
        <f t="shared" si="32"/>
        <v>35</v>
      </c>
      <c r="AE56" s="65" t="str">
        <f t="shared" si="32"/>
        <v>BAUMGARTNER Lucas</v>
      </c>
      <c r="AF56" s="65" t="str">
        <f t="shared" si="32"/>
        <v>Großebersdorf</v>
      </c>
      <c r="AG56" s="65">
        <f t="shared" si="32"/>
        <v>0</v>
      </c>
    </row>
    <row r="57" spans="1:33" s="12" customFormat="1" ht="15.75" x14ac:dyDescent="0.2">
      <c r="A57" s="65">
        <f t="shared" si="27"/>
        <v>123</v>
      </c>
      <c r="B57" s="73">
        <v>334</v>
      </c>
      <c r="C57" s="74" t="s">
        <v>357</v>
      </c>
      <c r="D57" s="75" t="s">
        <v>36</v>
      </c>
      <c r="E57" s="31"/>
      <c r="F57" s="66">
        <f t="shared" si="28"/>
        <v>4.79</v>
      </c>
      <c r="G57" s="67">
        <f t="shared" si="29"/>
        <v>123</v>
      </c>
      <c r="H57" s="68"/>
      <c r="I57" s="76">
        <v>4.79</v>
      </c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7"/>
      <c r="AB57" s="69"/>
      <c r="AC57" s="69"/>
    </row>
    <row r="58" spans="1:33" s="12" customFormat="1" ht="15.75" x14ac:dyDescent="0.2">
      <c r="A58" s="65">
        <f t="shared" si="27"/>
        <v>126</v>
      </c>
      <c r="B58" s="73">
        <v>326</v>
      </c>
      <c r="C58" s="74" t="s">
        <v>357</v>
      </c>
      <c r="D58" s="75" t="s">
        <v>355</v>
      </c>
      <c r="E58" s="31"/>
      <c r="F58" s="66">
        <f t="shared" si="28"/>
        <v>4.8099999999999996</v>
      </c>
      <c r="G58" s="67">
        <f t="shared" si="29"/>
        <v>126</v>
      </c>
      <c r="H58" s="68"/>
      <c r="I58" s="76">
        <v>4.8099999999999996</v>
      </c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7"/>
      <c r="AB58" s="69"/>
      <c r="AC58" s="69"/>
    </row>
    <row r="59" spans="1:33" s="12" customFormat="1" ht="15.75" x14ac:dyDescent="0.2">
      <c r="A59" s="65">
        <f t="shared" si="27"/>
        <v>233</v>
      </c>
      <c r="B59" s="73">
        <v>169</v>
      </c>
      <c r="C59" s="74" t="s">
        <v>211</v>
      </c>
      <c r="D59" s="75" t="s">
        <v>36</v>
      </c>
      <c r="E59" s="31"/>
      <c r="F59" s="66">
        <f t="shared" si="28"/>
        <v>5.91</v>
      </c>
      <c r="G59" s="67">
        <f t="shared" si="29"/>
        <v>233</v>
      </c>
      <c r="H59" s="68"/>
      <c r="I59" s="76">
        <v>15.51</v>
      </c>
      <c r="J59" s="76"/>
      <c r="K59" s="76">
        <v>15.98</v>
      </c>
      <c r="L59" s="76"/>
      <c r="M59" s="76">
        <v>5.91</v>
      </c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7"/>
      <c r="AB59" s="69"/>
      <c r="AC59" s="69"/>
      <c r="AE59" s="12" t="str">
        <f t="shared" ref="AE59:AF61" si="33">C59</f>
        <v>Benjamin</v>
      </c>
      <c r="AF59" s="12" t="str">
        <f t="shared" si="33"/>
        <v>Wien</v>
      </c>
    </row>
    <row r="60" spans="1:33" s="12" customFormat="1" ht="15.75" x14ac:dyDescent="0.2">
      <c r="A60" s="65">
        <f t="shared" si="27"/>
        <v>31</v>
      </c>
      <c r="B60" s="73">
        <v>10</v>
      </c>
      <c r="C60" s="74" t="s">
        <v>35</v>
      </c>
      <c r="D60" s="75" t="s">
        <v>36</v>
      </c>
      <c r="E60" s="31"/>
      <c r="F60" s="66">
        <f t="shared" si="28"/>
        <v>3.78</v>
      </c>
      <c r="G60" s="67">
        <f t="shared" si="29"/>
        <v>31</v>
      </c>
      <c r="H60" s="68"/>
      <c r="I60" s="76">
        <v>3.78</v>
      </c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7"/>
      <c r="AB60" s="69"/>
      <c r="AC60" s="69"/>
      <c r="AD60" s="65">
        <f>B60</f>
        <v>10</v>
      </c>
      <c r="AE60" s="65" t="str">
        <f t="shared" si="33"/>
        <v>Bernhard</v>
      </c>
      <c r="AF60" s="65" t="str">
        <f t="shared" si="33"/>
        <v>Wien</v>
      </c>
      <c r="AG60" s="65">
        <f>E60</f>
        <v>0</v>
      </c>
    </row>
    <row r="61" spans="1:33" s="12" customFormat="1" ht="15.75" x14ac:dyDescent="0.2">
      <c r="A61" s="65">
        <f t="shared" si="27"/>
        <v>181</v>
      </c>
      <c r="B61" s="73">
        <v>401</v>
      </c>
      <c r="C61" s="74" t="s">
        <v>426</v>
      </c>
      <c r="D61" s="75" t="s">
        <v>36</v>
      </c>
      <c r="E61" s="31"/>
      <c r="F61" s="66">
        <f t="shared" si="28"/>
        <v>5.31</v>
      </c>
      <c r="G61" s="67">
        <f t="shared" si="29"/>
        <v>181</v>
      </c>
      <c r="H61" s="68"/>
      <c r="I61" s="76">
        <v>6.37</v>
      </c>
      <c r="J61" s="76"/>
      <c r="K61" s="76">
        <v>5.31</v>
      </c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7"/>
      <c r="AB61" s="69"/>
      <c r="AC61" s="69"/>
      <c r="AD61" s="12">
        <f>B61</f>
        <v>401</v>
      </c>
      <c r="AE61" s="12" t="str">
        <f t="shared" si="33"/>
        <v>BERNHARD Alexander</v>
      </c>
      <c r="AF61" s="12" t="str">
        <f t="shared" si="33"/>
        <v>Wien</v>
      </c>
    </row>
    <row r="62" spans="1:33" s="12" customFormat="1" ht="15.75" x14ac:dyDescent="0.2">
      <c r="A62" s="65">
        <f t="shared" si="27"/>
        <v>247</v>
      </c>
      <c r="B62" s="73">
        <v>285</v>
      </c>
      <c r="C62" s="74" t="s">
        <v>317</v>
      </c>
      <c r="D62" s="75" t="s">
        <v>318</v>
      </c>
      <c r="E62" s="31"/>
      <c r="F62" s="66">
        <f t="shared" si="28"/>
        <v>6.15</v>
      </c>
      <c r="G62" s="67">
        <f t="shared" si="29"/>
        <v>247</v>
      </c>
      <c r="H62" s="68"/>
      <c r="I62" s="76">
        <v>6.15</v>
      </c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7"/>
      <c r="AB62" s="69"/>
      <c r="AC62" s="69"/>
      <c r="AD62" s="12">
        <f>B62</f>
        <v>285</v>
      </c>
      <c r="AE62" s="12" t="str">
        <f>C62</f>
        <v>BIERINGER Violeta</v>
      </c>
    </row>
    <row r="63" spans="1:33" s="12" customFormat="1" ht="15.75" x14ac:dyDescent="0.2">
      <c r="A63" s="65">
        <f t="shared" si="27"/>
        <v>382</v>
      </c>
      <c r="B63" s="73">
        <v>134</v>
      </c>
      <c r="C63" s="74" t="s">
        <v>171</v>
      </c>
      <c r="D63" s="75" t="s">
        <v>36</v>
      </c>
      <c r="E63" s="31"/>
      <c r="F63" s="66">
        <f t="shared" si="28"/>
        <v>11.27</v>
      </c>
      <c r="G63" s="67">
        <f t="shared" si="29"/>
        <v>382</v>
      </c>
      <c r="H63" s="68"/>
      <c r="I63" s="76">
        <v>11.27</v>
      </c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7"/>
      <c r="AB63" s="69"/>
      <c r="AC63" s="69"/>
    </row>
    <row r="64" spans="1:33" s="12" customFormat="1" ht="15.75" x14ac:dyDescent="0.2">
      <c r="A64" s="65">
        <f t="shared" si="27"/>
        <v>132</v>
      </c>
      <c r="B64" s="73">
        <v>183</v>
      </c>
      <c r="C64" s="74" t="s">
        <v>226</v>
      </c>
      <c r="D64" s="75" t="s">
        <v>36</v>
      </c>
      <c r="E64" s="31"/>
      <c r="F64" s="66">
        <f t="shared" si="28"/>
        <v>4.9000000000000004</v>
      </c>
      <c r="G64" s="67">
        <f t="shared" si="29"/>
        <v>132</v>
      </c>
      <c r="H64" s="68"/>
      <c r="I64" s="76">
        <v>4.9000000000000004</v>
      </c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7"/>
      <c r="AB64" s="69"/>
      <c r="AC64" s="69"/>
      <c r="AE64" s="12" t="str">
        <f>C64</f>
        <v>BINDER Florian</v>
      </c>
    </row>
    <row r="65" spans="1:33" s="12" customFormat="1" ht="15.75" x14ac:dyDescent="0.2">
      <c r="A65" s="65">
        <f t="shared" si="27"/>
        <v>346</v>
      </c>
      <c r="B65" s="73">
        <v>182</v>
      </c>
      <c r="C65" s="74" t="s">
        <v>225</v>
      </c>
      <c r="D65" s="75" t="s">
        <v>36</v>
      </c>
      <c r="E65" s="31"/>
      <c r="F65" s="66">
        <f t="shared" si="28"/>
        <v>8.8800000000000008</v>
      </c>
      <c r="G65" s="67">
        <f t="shared" si="29"/>
        <v>346</v>
      </c>
      <c r="H65" s="68"/>
      <c r="I65" s="76">
        <v>8.8800000000000008</v>
      </c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7"/>
      <c r="AB65" s="69"/>
      <c r="AC65" s="69"/>
      <c r="AD65" s="65">
        <f>B65</f>
        <v>182</v>
      </c>
      <c r="AE65" s="65" t="str">
        <f>C65</f>
        <v>BINDER Sophie</v>
      </c>
      <c r="AF65" s="65" t="str">
        <f>D65</f>
        <v>Wien</v>
      </c>
      <c r="AG65" s="65">
        <f>E65</f>
        <v>0</v>
      </c>
    </row>
    <row r="66" spans="1:33" s="12" customFormat="1" ht="15.75" x14ac:dyDescent="0.2">
      <c r="A66" s="65">
        <f t="shared" si="27"/>
        <v>352</v>
      </c>
      <c r="B66" s="73">
        <v>263</v>
      </c>
      <c r="C66" s="74" t="s">
        <v>296</v>
      </c>
      <c r="D66" s="75" t="s">
        <v>36</v>
      </c>
      <c r="E66" s="78"/>
      <c r="F66" s="66">
        <f t="shared" si="28"/>
        <v>9.0399999999999991</v>
      </c>
      <c r="G66" s="67">
        <f t="shared" si="29"/>
        <v>352</v>
      </c>
      <c r="H66" s="68"/>
      <c r="I66" s="76">
        <v>9.0399999999999991</v>
      </c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7"/>
      <c r="AB66" s="69"/>
      <c r="AC66" s="69"/>
      <c r="AE66" s="12" t="str">
        <f>C66</f>
        <v>BLECHINGER Paul</v>
      </c>
      <c r="AF66" s="12" t="str">
        <f>D66</f>
        <v>Wien</v>
      </c>
    </row>
    <row r="67" spans="1:33" s="12" customFormat="1" ht="15.75" x14ac:dyDescent="0.2">
      <c r="A67" s="65" t="str">
        <f t="shared" si="27"/>
        <v xml:space="preserve"> </v>
      </c>
      <c r="B67" s="73">
        <v>129</v>
      </c>
      <c r="C67" s="74" t="s">
        <v>167</v>
      </c>
      <c r="D67" s="75" t="s">
        <v>36</v>
      </c>
      <c r="E67" s="31"/>
      <c r="F67" s="66" t="str">
        <f t="shared" si="28"/>
        <v xml:space="preserve"> </v>
      </c>
      <c r="G67" s="67" t="str">
        <f t="shared" si="29"/>
        <v xml:space="preserve"> </v>
      </c>
      <c r="H67" s="68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7"/>
      <c r="AB67" s="69"/>
      <c r="AC67" s="69"/>
      <c r="AD67" s="65">
        <f>B67</f>
        <v>129</v>
      </c>
      <c r="AE67" s="65" t="str">
        <f>C67</f>
        <v>BRESAU Leopoldine</v>
      </c>
      <c r="AF67" s="65" t="str">
        <f>D67</f>
        <v>Wien</v>
      </c>
      <c r="AG67" s="65">
        <f>E67</f>
        <v>0</v>
      </c>
    </row>
    <row r="68" spans="1:33" s="12" customFormat="1" ht="15.75" x14ac:dyDescent="0.2">
      <c r="A68" s="65">
        <f t="shared" si="27"/>
        <v>214</v>
      </c>
      <c r="B68" s="73">
        <v>317</v>
      </c>
      <c r="C68" s="74" t="s">
        <v>347</v>
      </c>
      <c r="D68" s="75" t="s">
        <v>36</v>
      </c>
      <c r="E68" s="31"/>
      <c r="F68" s="66">
        <f t="shared" si="28"/>
        <v>5.7</v>
      </c>
      <c r="G68" s="67">
        <f t="shared" si="29"/>
        <v>214</v>
      </c>
      <c r="H68" s="68"/>
      <c r="I68" s="76">
        <v>5.7</v>
      </c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7"/>
      <c r="AB68" s="69"/>
      <c r="AC68" s="69"/>
      <c r="AE68" s="12" t="str">
        <f>C68</f>
        <v>Catalina</v>
      </c>
      <c r="AF68" s="12" t="str">
        <f>D68</f>
        <v>Wien</v>
      </c>
    </row>
    <row r="69" spans="1:33" s="12" customFormat="1" ht="15.75" x14ac:dyDescent="0.2">
      <c r="A69" s="65">
        <f t="shared" si="27"/>
        <v>177</v>
      </c>
      <c r="B69" s="73">
        <v>39</v>
      </c>
      <c r="C69" s="74" t="s">
        <v>67</v>
      </c>
      <c r="D69" s="75" t="s">
        <v>36</v>
      </c>
      <c r="E69" s="31"/>
      <c r="F69" s="66">
        <f t="shared" si="28"/>
        <v>5.25</v>
      </c>
      <c r="G69" s="67">
        <f t="shared" si="29"/>
        <v>177</v>
      </c>
      <c r="H69" s="68"/>
      <c r="I69" s="76">
        <v>5.25</v>
      </c>
      <c r="J69" s="76"/>
      <c r="K69" s="76">
        <v>5.6</v>
      </c>
      <c r="L69" s="76"/>
      <c r="M69" s="76">
        <v>5.31</v>
      </c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7"/>
      <c r="AB69" s="69"/>
      <c r="AC69" s="69"/>
    </row>
    <row r="70" spans="1:33" s="12" customFormat="1" ht="15.75" x14ac:dyDescent="0.2">
      <c r="A70" s="65">
        <f t="shared" si="27"/>
        <v>35</v>
      </c>
      <c r="B70" s="73">
        <v>23</v>
      </c>
      <c r="C70" s="75" t="s">
        <v>52</v>
      </c>
      <c r="D70" s="75"/>
      <c r="E70" s="31"/>
      <c r="F70" s="66">
        <f t="shared" si="28"/>
        <v>3.8</v>
      </c>
      <c r="G70" s="67">
        <f t="shared" si="29"/>
        <v>35</v>
      </c>
      <c r="H70" s="68"/>
      <c r="I70" s="76">
        <v>4.0199999999999996</v>
      </c>
      <c r="J70" s="76"/>
      <c r="K70" s="76">
        <v>3.8</v>
      </c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7"/>
      <c r="AB70" s="69"/>
      <c r="AC70" s="69"/>
      <c r="AE70" s="12" t="str">
        <f>C70</f>
        <v>CESAK Jakub</v>
      </c>
    </row>
    <row r="71" spans="1:33" s="12" customFormat="1" ht="15.75" x14ac:dyDescent="0.2">
      <c r="A71" s="65">
        <f t="shared" si="27"/>
        <v>299</v>
      </c>
      <c r="B71" s="73">
        <v>336</v>
      </c>
      <c r="C71" s="74" t="s">
        <v>364</v>
      </c>
      <c r="D71" s="75" t="s">
        <v>36</v>
      </c>
      <c r="E71" s="31"/>
      <c r="F71" s="66">
        <f t="shared" si="28"/>
        <v>7.33</v>
      </c>
      <c r="G71" s="67">
        <f t="shared" si="29"/>
        <v>299</v>
      </c>
      <c r="H71" s="68"/>
      <c r="I71" s="76">
        <v>7.33</v>
      </c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7"/>
      <c r="AB71" s="69"/>
      <c r="AC71" s="69"/>
    </row>
    <row r="72" spans="1:33" s="12" customFormat="1" ht="15.75" x14ac:dyDescent="0.2">
      <c r="A72" s="65">
        <f t="shared" si="27"/>
        <v>381</v>
      </c>
      <c r="B72" s="73">
        <v>77</v>
      </c>
      <c r="C72" s="74" t="s">
        <v>112</v>
      </c>
      <c r="D72" s="75" t="s">
        <v>36</v>
      </c>
      <c r="E72" s="31"/>
      <c r="F72" s="66">
        <f t="shared" si="28"/>
        <v>11.15</v>
      </c>
      <c r="G72" s="67">
        <f t="shared" si="29"/>
        <v>381</v>
      </c>
      <c r="H72" s="68"/>
      <c r="I72" s="76">
        <v>11.15</v>
      </c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7"/>
      <c r="AB72" s="69"/>
      <c r="AC72" s="69"/>
      <c r="AD72" s="65">
        <f t="shared" ref="AD72:AG73" si="34">B72</f>
        <v>77</v>
      </c>
      <c r="AE72" s="65" t="str">
        <f t="shared" si="34"/>
        <v>Chaves</v>
      </c>
      <c r="AF72" s="65" t="str">
        <f t="shared" si="34"/>
        <v>Wien</v>
      </c>
      <c r="AG72" s="65">
        <f t="shared" si="34"/>
        <v>0</v>
      </c>
    </row>
    <row r="73" spans="1:33" s="12" customFormat="1" ht="15.75" x14ac:dyDescent="0.2">
      <c r="A73" s="65">
        <f t="shared" si="27"/>
        <v>309</v>
      </c>
      <c r="B73" s="73">
        <v>254</v>
      </c>
      <c r="C73" s="74" t="s">
        <v>287</v>
      </c>
      <c r="D73" s="75" t="s">
        <v>286</v>
      </c>
      <c r="E73" s="31"/>
      <c r="F73" s="66">
        <f t="shared" si="28"/>
        <v>7.59</v>
      </c>
      <c r="G73" s="67">
        <f t="shared" si="29"/>
        <v>309</v>
      </c>
      <c r="H73" s="68"/>
      <c r="I73" s="76">
        <v>7.59</v>
      </c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7"/>
      <c r="AB73" s="69"/>
      <c r="AC73" s="69"/>
      <c r="AD73" s="65">
        <f t="shared" si="34"/>
        <v>254</v>
      </c>
      <c r="AE73" s="65" t="str">
        <f t="shared" si="34"/>
        <v>Cleo</v>
      </c>
      <c r="AF73" s="65" t="str">
        <f t="shared" si="34"/>
        <v>Sieghartskirchen</v>
      </c>
      <c r="AG73" s="65">
        <f t="shared" si="34"/>
        <v>0</v>
      </c>
    </row>
    <row r="74" spans="1:33" s="12" customFormat="1" ht="15.75" x14ac:dyDescent="0.2">
      <c r="A74" s="65">
        <f t="shared" si="27"/>
        <v>257</v>
      </c>
      <c r="B74" s="73">
        <v>408</v>
      </c>
      <c r="C74" s="74" t="s">
        <v>431</v>
      </c>
      <c r="D74" s="75" t="s">
        <v>36</v>
      </c>
      <c r="E74" s="31"/>
      <c r="F74" s="66">
        <f t="shared" si="28"/>
        <v>6.19</v>
      </c>
      <c r="G74" s="67">
        <f t="shared" si="29"/>
        <v>257</v>
      </c>
      <c r="H74" s="68"/>
      <c r="I74" s="76">
        <v>6.19</v>
      </c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7"/>
      <c r="AB74" s="69"/>
      <c r="AC74" s="69"/>
      <c r="AE74" s="12" t="str">
        <f>C74</f>
        <v>Constantin</v>
      </c>
    </row>
    <row r="75" spans="1:33" s="12" customFormat="1" ht="15.75" x14ac:dyDescent="0.2">
      <c r="A75" s="65">
        <f t="shared" si="27"/>
        <v>158</v>
      </c>
      <c r="B75" s="73">
        <v>195</v>
      </c>
      <c r="C75" s="74" t="s">
        <v>236</v>
      </c>
      <c r="D75" s="75" t="s">
        <v>36</v>
      </c>
      <c r="E75" s="31"/>
      <c r="F75" s="66">
        <f t="shared" si="28"/>
        <v>5.15</v>
      </c>
      <c r="G75" s="67">
        <f t="shared" si="29"/>
        <v>158</v>
      </c>
      <c r="H75" s="68"/>
      <c r="I75" s="76">
        <v>5.15</v>
      </c>
      <c r="J75" s="76"/>
      <c r="K75" s="76">
        <v>11.52</v>
      </c>
      <c r="L75" s="76"/>
      <c r="M75" s="76">
        <v>6.1</v>
      </c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7"/>
      <c r="AB75" s="69"/>
      <c r="AC75" s="69"/>
      <c r="AE75" s="12" t="str">
        <f>C75</f>
        <v>Daniel</v>
      </c>
      <c r="AF75" s="12" t="str">
        <f>D75</f>
        <v>Wien</v>
      </c>
    </row>
    <row r="76" spans="1:33" s="12" customFormat="1" ht="15.75" x14ac:dyDescent="0.2">
      <c r="A76" s="65">
        <f t="shared" si="27"/>
        <v>285</v>
      </c>
      <c r="B76" s="73">
        <v>391</v>
      </c>
      <c r="C76" s="74" t="s">
        <v>236</v>
      </c>
      <c r="D76" s="75" t="s">
        <v>36</v>
      </c>
      <c r="E76" s="31"/>
      <c r="F76" s="66">
        <f t="shared" si="28"/>
        <v>6.94</v>
      </c>
      <c r="G76" s="67">
        <f t="shared" si="29"/>
        <v>285</v>
      </c>
      <c r="H76" s="68"/>
      <c r="I76" s="76">
        <v>6.94</v>
      </c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7"/>
      <c r="AB76" s="69"/>
      <c r="AC76" s="69"/>
      <c r="AD76" s="65">
        <f>B76</f>
        <v>391</v>
      </c>
      <c r="AE76" s="65" t="str">
        <f>C76</f>
        <v>Daniel</v>
      </c>
      <c r="AF76" s="65" t="str">
        <f>D76</f>
        <v>Wien</v>
      </c>
      <c r="AG76" s="65">
        <f>E76</f>
        <v>0</v>
      </c>
    </row>
    <row r="77" spans="1:33" s="12" customFormat="1" ht="15.75" x14ac:dyDescent="0.2">
      <c r="A77" s="65">
        <f t="shared" si="27"/>
        <v>117</v>
      </c>
      <c r="B77" s="73">
        <v>127</v>
      </c>
      <c r="C77" s="74" t="s">
        <v>164</v>
      </c>
      <c r="D77" s="75" t="s">
        <v>165</v>
      </c>
      <c r="E77" s="31"/>
      <c r="F77" s="66">
        <f t="shared" si="28"/>
        <v>4.7300000000000004</v>
      </c>
      <c r="G77" s="67">
        <f t="shared" si="29"/>
        <v>117</v>
      </c>
      <c r="H77" s="68"/>
      <c r="I77" s="76">
        <v>4.7300000000000004</v>
      </c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7"/>
      <c r="AB77" s="69"/>
      <c r="AC77" s="69"/>
      <c r="AD77" s="65">
        <f>B77</f>
        <v>127</v>
      </c>
      <c r="AE77" s="65" t="str">
        <f>C77</f>
        <v>Daniela</v>
      </c>
      <c r="AF77" s="65" t="str">
        <f>D77</f>
        <v>Leonding</v>
      </c>
      <c r="AG77" s="65">
        <f>E77</f>
        <v>0</v>
      </c>
    </row>
    <row r="78" spans="1:33" s="12" customFormat="1" ht="15.75" x14ac:dyDescent="0.2">
      <c r="A78" s="65">
        <f t="shared" si="27"/>
        <v>355</v>
      </c>
      <c r="B78" s="73">
        <v>226</v>
      </c>
      <c r="C78" s="74" t="s">
        <v>264</v>
      </c>
      <c r="D78" s="75" t="s">
        <v>36</v>
      </c>
      <c r="E78" s="31"/>
      <c r="F78" s="66">
        <f t="shared" si="28"/>
        <v>9.23</v>
      </c>
      <c r="G78" s="67">
        <f t="shared" si="29"/>
        <v>355</v>
      </c>
      <c r="H78" s="68"/>
      <c r="I78" s="76">
        <v>9.23</v>
      </c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7"/>
      <c r="AB78" s="69"/>
      <c r="AC78" s="69"/>
      <c r="AE78" s="12" t="str">
        <f>C78</f>
        <v>Daria</v>
      </c>
      <c r="AF78" s="12" t="str">
        <f>D78</f>
        <v>Wien</v>
      </c>
    </row>
    <row r="79" spans="1:33" s="12" customFormat="1" ht="15.75" x14ac:dyDescent="0.2">
      <c r="A79" s="65">
        <f t="shared" si="27"/>
        <v>133</v>
      </c>
      <c r="B79" s="73">
        <v>52</v>
      </c>
      <c r="C79" s="74" t="s">
        <v>83</v>
      </c>
      <c r="D79" s="75" t="s">
        <v>36</v>
      </c>
      <c r="E79" s="31"/>
      <c r="F79" s="66">
        <f t="shared" si="28"/>
        <v>4.93</v>
      </c>
      <c r="G79" s="67">
        <f t="shared" si="29"/>
        <v>133</v>
      </c>
      <c r="H79" s="68"/>
      <c r="I79" s="76">
        <v>4.93</v>
      </c>
      <c r="J79" s="76"/>
      <c r="K79" s="76">
        <v>5.1100000000000003</v>
      </c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  <c r="AA79" s="77"/>
      <c r="AB79" s="69"/>
      <c r="AC79" s="69"/>
    </row>
    <row r="80" spans="1:33" s="12" customFormat="1" ht="15.75" x14ac:dyDescent="0.2">
      <c r="A80" s="65">
        <f t="shared" si="27"/>
        <v>159</v>
      </c>
      <c r="B80" s="73">
        <v>177</v>
      </c>
      <c r="C80" s="74" t="s">
        <v>220</v>
      </c>
      <c r="D80" s="75" t="s">
        <v>36</v>
      </c>
      <c r="E80" s="31"/>
      <c r="F80" s="66">
        <f t="shared" si="28"/>
        <v>5.16</v>
      </c>
      <c r="G80" s="67">
        <f t="shared" si="29"/>
        <v>159</v>
      </c>
      <c r="H80" s="68"/>
      <c r="I80" s="76">
        <v>5.16</v>
      </c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  <c r="AA80" s="77"/>
      <c r="AB80" s="69"/>
      <c r="AC80" s="69"/>
      <c r="AD80" s="65">
        <f t="shared" ref="AD80:AG81" si="35">B80</f>
        <v>177</v>
      </c>
      <c r="AE80" s="65" t="str">
        <f t="shared" si="35"/>
        <v>DAY Eliot</v>
      </c>
      <c r="AF80" s="65" t="str">
        <f t="shared" si="35"/>
        <v>Wien</v>
      </c>
      <c r="AG80" s="65">
        <f t="shared" si="35"/>
        <v>0</v>
      </c>
    </row>
    <row r="81" spans="1:33" s="12" customFormat="1" ht="15.75" x14ac:dyDescent="0.2">
      <c r="A81" s="65">
        <f t="shared" si="27"/>
        <v>29</v>
      </c>
      <c r="B81" s="73">
        <v>275</v>
      </c>
      <c r="C81" s="74" t="s">
        <v>308</v>
      </c>
      <c r="D81" s="75" t="s">
        <v>36</v>
      </c>
      <c r="E81" s="31"/>
      <c r="F81" s="66">
        <f t="shared" si="28"/>
        <v>3.73</v>
      </c>
      <c r="G81" s="67">
        <f t="shared" si="29"/>
        <v>29</v>
      </c>
      <c r="H81" s="68"/>
      <c r="I81" s="76">
        <v>3.73</v>
      </c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7"/>
      <c r="AB81" s="69"/>
      <c r="AC81" s="69"/>
      <c r="AD81" s="65">
        <f t="shared" si="35"/>
        <v>275</v>
      </c>
      <c r="AE81" s="65" t="str">
        <f t="shared" si="35"/>
        <v>De Marco Roberto</v>
      </c>
      <c r="AF81" s="65" t="str">
        <f t="shared" si="35"/>
        <v>Wien</v>
      </c>
      <c r="AG81" s="65">
        <f t="shared" si="35"/>
        <v>0</v>
      </c>
    </row>
    <row r="82" spans="1:33" s="12" customFormat="1" ht="15.75" x14ac:dyDescent="0.2">
      <c r="A82" s="65">
        <f t="shared" si="27"/>
        <v>163</v>
      </c>
      <c r="B82" s="73">
        <v>399</v>
      </c>
      <c r="C82" s="74" t="s">
        <v>424</v>
      </c>
      <c r="D82" s="75" t="s">
        <v>36</v>
      </c>
      <c r="E82" s="31"/>
      <c r="F82" s="66">
        <f t="shared" si="28"/>
        <v>5.18</v>
      </c>
      <c r="G82" s="67">
        <f t="shared" si="29"/>
        <v>163</v>
      </c>
      <c r="H82" s="68"/>
      <c r="I82" s="76">
        <v>5.38</v>
      </c>
      <c r="J82" s="76"/>
      <c r="K82" s="76">
        <v>5.18</v>
      </c>
      <c r="L82" s="76"/>
      <c r="M82" s="76">
        <v>5.42</v>
      </c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  <c r="AA82" s="77"/>
      <c r="AB82" s="69"/>
      <c r="AC82" s="69"/>
    </row>
    <row r="83" spans="1:33" s="12" customFormat="1" ht="15.75" x14ac:dyDescent="0.2">
      <c r="A83" s="65">
        <f t="shared" si="27"/>
        <v>250</v>
      </c>
      <c r="B83" s="73">
        <v>356</v>
      </c>
      <c r="C83" s="74" t="s">
        <v>384</v>
      </c>
      <c r="D83" s="75" t="s">
        <v>36</v>
      </c>
      <c r="E83" s="31"/>
      <c r="F83" s="66">
        <f t="shared" si="28"/>
        <v>6.16</v>
      </c>
      <c r="G83" s="67">
        <f t="shared" si="29"/>
        <v>250</v>
      </c>
      <c r="H83" s="68"/>
      <c r="I83" s="76">
        <v>6.16</v>
      </c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6"/>
      <c r="Z83" s="76"/>
      <c r="AA83" s="77"/>
      <c r="AB83" s="69"/>
      <c r="AC83" s="69"/>
      <c r="AD83" s="65">
        <f>B83</f>
        <v>356</v>
      </c>
      <c r="AE83" s="65" t="str">
        <f>C83</f>
        <v>Dominik</v>
      </c>
      <c r="AF83" s="65" t="str">
        <f>D83</f>
        <v>Wien</v>
      </c>
      <c r="AG83" s="65">
        <f>E83</f>
        <v>0</v>
      </c>
    </row>
    <row r="84" spans="1:33" s="12" customFormat="1" ht="15.75" x14ac:dyDescent="0.2">
      <c r="A84" s="65">
        <f t="shared" si="27"/>
        <v>137</v>
      </c>
      <c r="B84" s="73">
        <v>261</v>
      </c>
      <c r="C84" s="74" t="s">
        <v>295</v>
      </c>
      <c r="D84" s="75" t="s">
        <v>36</v>
      </c>
      <c r="E84" s="31"/>
      <c r="F84" s="66">
        <f t="shared" si="28"/>
        <v>4.97</v>
      </c>
      <c r="G84" s="67">
        <f t="shared" si="29"/>
        <v>137</v>
      </c>
      <c r="H84" s="68"/>
      <c r="I84" s="76">
        <v>4.97</v>
      </c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  <c r="AA84" s="77"/>
      <c r="AB84" s="69"/>
      <c r="AC84" s="69"/>
    </row>
    <row r="85" spans="1:33" s="12" customFormat="1" ht="15.75" x14ac:dyDescent="0.2">
      <c r="A85" s="65">
        <f t="shared" si="27"/>
        <v>5</v>
      </c>
      <c r="B85" s="73">
        <v>305</v>
      </c>
      <c r="C85" s="74" t="s">
        <v>334</v>
      </c>
      <c r="D85" s="75" t="s">
        <v>335</v>
      </c>
      <c r="E85" s="78"/>
      <c r="F85" s="66">
        <f t="shared" si="28"/>
        <v>3.22</v>
      </c>
      <c r="G85" s="67">
        <f t="shared" si="29"/>
        <v>5</v>
      </c>
      <c r="H85" s="68"/>
      <c r="I85" s="76">
        <v>3.22</v>
      </c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7"/>
      <c r="AB85" s="69"/>
      <c r="AC85" s="69"/>
      <c r="AD85" s="65">
        <f>B85</f>
        <v>305</v>
      </c>
      <c r="AE85" s="65" t="str">
        <f>C85</f>
        <v>DUSEK Jakob</v>
      </c>
      <c r="AF85" s="65" t="str">
        <f>D85</f>
        <v>Innsbruck</v>
      </c>
      <c r="AG85" s="65">
        <f>E85</f>
        <v>0</v>
      </c>
    </row>
    <row r="86" spans="1:33" s="12" customFormat="1" ht="15.75" x14ac:dyDescent="0.2">
      <c r="A86" s="65">
        <f t="shared" si="27"/>
        <v>101</v>
      </c>
      <c r="B86" s="73">
        <v>99</v>
      </c>
      <c r="C86" s="74" t="s">
        <v>135</v>
      </c>
      <c r="D86" s="75" t="s">
        <v>36</v>
      </c>
      <c r="E86" s="31"/>
      <c r="F86" s="66">
        <f t="shared" si="28"/>
        <v>4.57</v>
      </c>
      <c r="G86" s="67">
        <f t="shared" si="29"/>
        <v>101</v>
      </c>
      <c r="H86" s="68"/>
      <c r="I86" s="76">
        <v>4.57</v>
      </c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6"/>
      <c r="W86" s="76"/>
      <c r="X86" s="76"/>
      <c r="Y86" s="76"/>
      <c r="Z86" s="76"/>
      <c r="AA86" s="77"/>
      <c r="AB86" s="69"/>
      <c r="AC86" s="69"/>
    </row>
    <row r="87" spans="1:33" s="12" customFormat="1" ht="15.75" x14ac:dyDescent="0.2">
      <c r="A87" s="65">
        <f t="shared" si="27"/>
        <v>348</v>
      </c>
      <c r="B87" s="73">
        <v>392</v>
      </c>
      <c r="C87" s="74" t="s">
        <v>420</v>
      </c>
      <c r="D87" s="75" t="s">
        <v>36</v>
      </c>
      <c r="E87" s="31"/>
      <c r="F87" s="66">
        <f t="shared" si="28"/>
        <v>8.9700000000000006</v>
      </c>
      <c r="G87" s="67">
        <f t="shared" si="29"/>
        <v>348</v>
      </c>
      <c r="H87" s="68"/>
      <c r="I87" s="76">
        <v>8.9700000000000006</v>
      </c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  <c r="AA87" s="77"/>
      <c r="AB87" s="69"/>
      <c r="AC87" s="69"/>
      <c r="AD87" s="65">
        <f t="shared" ref="AD87:AG91" si="36">B87</f>
        <v>392</v>
      </c>
      <c r="AE87" s="65" t="str">
        <f t="shared" si="36"/>
        <v>ECKERT Valerie</v>
      </c>
      <c r="AF87" s="65" t="str">
        <f t="shared" si="36"/>
        <v>Wien</v>
      </c>
      <c r="AG87" s="65">
        <f t="shared" si="36"/>
        <v>0</v>
      </c>
    </row>
    <row r="88" spans="1:33" s="12" customFormat="1" ht="15.75" x14ac:dyDescent="0.2">
      <c r="A88" s="65">
        <f t="shared" si="27"/>
        <v>7</v>
      </c>
      <c r="B88" s="73">
        <v>2</v>
      </c>
      <c r="C88" s="74" t="s">
        <v>23</v>
      </c>
      <c r="D88" s="75" t="s">
        <v>22</v>
      </c>
      <c r="E88" s="31"/>
      <c r="F88" s="66">
        <f t="shared" si="28"/>
        <v>3.31</v>
      </c>
      <c r="G88" s="67">
        <f t="shared" si="29"/>
        <v>7</v>
      </c>
      <c r="H88" s="68"/>
      <c r="I88" s="76">
        <v>3.31</v>
      </c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6"/>
      <c r="W88" s="76"/>
      <c r="X88" s="76"/>
      <c r="Y88" s="76"/>
      <c r="Z88" s="76"/>
      <c r="AA88" s="77"/>
      <c r="AB88" s="69"/>
      <c r="AC88" s="69"/>
      <c r="AD88" s="65">
        <f t="shared" si="36"/>
        <v>2</v>
      </c>
      <c r="AE88" s="65" t="str">
        <f t="shared" si="36"/>
        <v>EGGER Reinhard</v>
      </c>
      <c r="AF88" s="65" t="str">
        <f t="shared" si="36"/>
        <v>ÖRV-Team</v>
      </c>
      <c r="AG88" s="65">
        <f t="shared" si="36"/>
        <v>0</v>
      </c>
    </row>
    <row r="89" spans="1:33" s="12" customFormat="1" ht="15.75" x14ac:dyDescent="0.2">
      <c r="A89" s="65">
        <f t="shared" ref="A89:A152" si="37">G89</f>
        <v>187</v>
      </c>
      <c r="B89" s="73">
        <v>390</v>
      </c>
      <c r="C89" s="74" t="s">
        <v>419</v>
      </c>
      <c r="D89" s="75" t="s">
        <v>36</v>
      </c>
      <c r="E89" s="31"/>
      <c r="F89" s="66">
        <f t="shared" ref="F89:F152" si="38">IF(SUM(H89:AB89)&gt;0,MIN(H89:AB89)," ")</f>
        <v>5.38</v>
      </c>
      <c r="G89" s="67">
        <f t="shared" ref="G89:G152" si="39">IF(ISNUMBER(F89),RANK(F89,$F$25:$F$539,1)," ")</f>
        <v>187</v>
      </c>
      <c r="H89" s="68"/>
      <c r="I89" s="76">
        <v>5.61</v>
      </c>
      <c r="J89" s="76"/>
      <c r="K89" s="76">
        <v>5.38</v>
      </c>
      <c r="L89" s="76"/>
      <c r="M89" s="76"/>
      <c r="N89" s="76"/>
      <c r="O89" s="76"/>
      <c r="P89" s="76"/>
      <c r="Q89" s="76"/>
      <c r="R89" s="76"/>
      <c r="S89" s="76"/>
      <c r="T89" s="76"/>
      <c r="U89" s="76"/>
      <c r="V89" s="76"/>
      <c r="W89" s="76"/>
      <c r="X89" s="76"/>
      <c r="Y89" s="76"/>
      <c r="Z89" s="76"/>
      <c r="AA89" s="77"/>
      <c r="AB89" s="69"/>
      <c r="AC89" s="69"/>
      <c r="AD89" s="65">
        <f t="shared" si="36"/>
        <v>390</v>
      </c>
      <c r="AE89" s="65" t="str">
        <f t="shared" si="36"/>
        <v>Ela</v>
      </c>
      <c r="AF89" s="65" t="str">
        <f t="shared" si="36"/>
        <v>Wien</v>
      </c>
      <c r="AG89" s="65">
        <f t="shared" si="36"/>
        <v>0</v>
      </c>
    </row>
    <row r="90" spans="1:33" s="12" customFormat="1" ht="15.75" x14ac:dyDescent="0.2">
      <c r="A90" s="65">
        <f t="shared" si="37"/>
        <v>202</v>
      </c>
      <c r="B90" s="73">
        <v>321</v>
      </c>
      <c r="C90" s="74" t="s">
        <v>351</v>
      </c>
      <c r="D90" s="75" t="s">
        <v>352</v>
      </c>
      <c r="E90" s="31"/>
      <c r="F90" s="66">
        <f t="shared" si="38"/>
        <v>5.58</v>
      </c>
      <c r="G90" s="67">
        <f t="shared" si="39"/>
        <v>202</v>
      </c>
      <c r="H90" s="68"/>
      <c r="I90" s="76">
        <v>5.58</v>
      </c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76"/>
      <c r="X90" s="76"/>
      <c r="Y90" s="76"/>
      <c r="Z90" s="76"/>
      <c r="AA90" s="77"/>
      <c r="AB90" s="69"/>
      <c r="AC90" s="69"/>
      <c r="AD90" s="65">
        <f t="shared" si="36"/>
        <v>321</v>
      </c>
      <c r="AE90" s="65" t="str">
        <f t="shared" si="36"/>
        <v>Elena</v>
      </c>
      <c r="AF90" s="65" t="str">
        <f t="shared" si="36"/>
        <v>Judendorf</v>
      </c>
      <c r="AG90" s="65">
        <f t="shared" si="36"/>
        <v>0</v>
      </c>
    </row>
    <row r="91" spans="1:33" s="12" customFormat="1" ht="15.75" x14ac:dyDescent="0.2">
      <c r="A91" s="65">
        <f t="shared" si="37"/>
        <v>182</v>
      </c>
      <c r="B91" s="73">
        <v>410</v>
      </c>
      <c r="C91" s="74" t="s">
        <v>277</v>
      </c>
      <c r="D91" s="75" t="s">
        <v>36</v>
      </c>
      <c r="E91" s="31"/>
      <c r="F91" s="66">
        <f t="shared" si="38"/>
        <v>5.32</v>
      </c>
      <c r="G91" s="67">
        <f t="shared" si="39"/>
        <v>182</v>
      </c>
      <c r="H91" s="68"/>
      <c r="I91" s="76">
        <v>5.68</v>
      </c>
      <c r="J91" s="76"/>
      <c r="K91" s="76">
        <v>5.32</v>
      </c>
      <c r="L91" s="76"/>
      <c r="M91" s="76">
        <v>6.7</v>
      </c>
      <c r="N91" s="76"/>
      <c r="O91" s="76"/>
      <c r="P91" s="76"/>
      <c r="Q91" s="76"/>
      <c r="R91" s="76"/>
      <c r="S91" s="76"/>
      <c r="T91" s="76"/>
      <c r="U91" s="76"/>
      <c r="V91" s="76"/>
      <c r="W91" s="76"/>
      <c r="X91" s="76"/>
      <c r="Y91" s="76"/>
      <c r="Z91" s="76"/>
      <c r="AA91" s="77"/>
      <c r="AB91" s="69"/>
      <c r="AC91" s="69"/>
      <c r="AD91" s="65">
        <f t="shared" si="36"/>
        <v>410</v>
      </c>
      <c r="AE91" s="65" t="str">
        <f t="shared" si="36"/>
        <v>Elias</v>
      </c>
      <c r="AF91" s="65" t="str">
        <f t="shared" si="36"/>
        <v>Wien</v>
      </c>
      <c r="AG91" s="65">
        <f t="shared" si="36"/>
        <v>0</v>
      </c>
    </row>
    <row r="92" spans="1:33" s="12" customFormat="1" ht="15.75" x14ac:dyDescent="0.2">
      <c r="A92" s="65">
        <f t="shared" si="37"/>
        <v>200</v>
      </c>
      <c r="B92" s="73">
        <v>240</v>
      </c>
      <c r="C92" s="74" t="s">
        <v>277</v>
      </c>
      <c r="D92" s="75" t="s">
        <v>36</v>
      </c>
      <c r="E92" s="31"/>
      <c r="F92" s="66">
        <f t="shared" si="38"/>
        <v>5.57</v>
      </c>
      <c r="G92" s="67">
        <f t="shared" si="39"/>
        <v>200</v>
      </c>
      <c r="H92" s="68"/>
      <c r="I92" s="76">
        <v>5.57</v>
      </c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  <c r="W92" s="76"/>
      <c r="X92" s="76"/>
      <c r="Y92" s="76"/>
      <c r="Z92" s="76"/>
      <c r="AA92" s="77"/>
      <c r="AB92" s="69"/>
      <c r="AC92" s="69"/>
      <c r="AE92" s="12" t="str">
        <f>C92</f>
        <v>Elias</v>
      </c>
      <c r="AF92" s="12" t="str">
        <f>D92</f>
        <v>Wien</v>
      </c>
    </row>
    <row r="93" spans="1:33" s="12" customFormat="1" ht="15.75" x14ac:dyDescent="0.2">
      <c r="A93" s="65">
        <f t="shared" si="37"/>
        <v>54</v>
      </c>
      <c r="B93" s="73">
        <v>18</v>
      </c>
      <c r="C93" s="74" t="s">
        <v>46</v>
      </c>
      <c r="D93" s="75"/>
      <c r="E93" s="31"/>
      <c r="F93" s="66">
        <f t="shared" si="38"/>
        <v>3.96</v>
      </c>
      <c r="G93" s="67">
        <f t="shared" si="39"/>
        <v>54</v>
      </c>
      <c r="H93" s="68"/>
      <c r="I93" s="76">
        <v>6.29</v>
      </c>
      <c r="J93" s="76"/>
      <c r="K93" s="76">
        <v>3.96</v>
      </c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76"/>
      <c r="W93" s="76"/>
      <c r="X93" s="76"/>
      <c r="Y93" s="76"/>
      <c r="Z93" s="76"/>
      <c r="AA93" s="77"/>
      <c r="AB93" s="69"/>
      <c r="AC93" s="69"/>
    </row>
    <row r="94" spans="1:33" s="12" customFormat="1" ht="15.75" x14ac:dyDescent="0.2">
      <c r="A94" s="65">
        <f t="shared" si="37"/>
        <v>200</v>
      </c>
      <c r="B94" s="73">
        <v>259</v>
      </c>
      <c r="C94" s="74" t="s">
        <v>294</v>
      </c>
      <c r="D94" s="75" t="s">
        <v>36</v>
      </c>
      <c r="E94" s="31"/>
      <c r="F94" s="66">
        <f t="shared" si="38"/>
        <v>5.57</v>
      </c>
      <c r="G94" s="67">
        <f t="shared" si="39"/>
        <v>200</v>
      </c>
      <c r="H94" s="68"/>
      <c r="I94" s="76">
        <v>5.57</v>
      </c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76"/>
      <c r="V94" s="76"/>
      <c r="W94" s="76"/>
      <c r="X94" s="76"/>
      <c r="Y94" s="76"/>
      <c r="Z94" s="76"/>
      <c r="AA94" s="77"/>
      <c r="AB94" s="69"/>
      <c r="AC94" s="69"/>
      <c r="AD94" s="65">
        <f>B94</f>
        <v>259</v>
      </c>
      <c r="AE94" s="65" t="str">
        <f>C94</f>
        <v>Emil</v>
      </c>
      <c r="AF94" s="65" t="str">
        <f>D94</f>
        <v>Wien</v>
      </c>
      <c r="AG94" s="65">
        <f>E94</f>
        <v>0</v>
      </c>
    </row>
    <row r="95" spans="1:33" s="12" customFormat="1" ht="15.75" x14ac:dyDescent="0.2">
      <c r="A95" s="65">
        <f t="shared" si="37"/>
        <v>299</v>
      </c>
      <c r="B95" s="73">
        <v>189</v>
      </c>
      <c r="C95" s="74" t="s">
        <v>231</v>
      </c>
      <c r="D95" s="75" t="s">
        <v>36</v>
      </c>
      <c r="E95" s="31"/>
      <c r="F95" s="66">
        <f t="shared" si="38"/>
        <v>7.33</v>
      </c>
      <c r="G95" s="67">
        <f t="shared" si="39"/>
        <v>299</v>
      </c>
      <c r="H95" s="68"/>
      <c r="I95" s="76">
        <v>7.33</v>
      </c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76"/>
      <c r="W95" s="76"/>
      <c r="X95" s="76"/>
      <c r="Y95" s="76"/>
      <c r="Z95" s="76"/>
      <c r="AA95" s="77"/>
      <c r="AB95" s="69"/>
      <c r="AC95" s="69"/>
      <c r="AE95" s="12" t="str">
        <f>C95</f>
        <v>Emilija</v>
      </c>
      <c r="AF95" s="12" t="str">
        <f>D95</f>
        <v>Wien</v>
      </c>
    </row>
    <row r="96" spans="1:33" s="12" customFormat="1" ht="15.75" x14ac:dyDescent="0.2">
      <c r="A96" s="65">
        <f t="shared" si="37"/>
        <v>318</v>
      </c>
      <c r="B96" s="73">
        <v>386</v>
      </c>
      <c r="C96" s="74" t="s">
        <v>415</v>
      </c>
      <c r="D96" s="75" t="s">
        <v>104</v>
      </c>
      <c r="E96" s="31"/>
      <c r="F96" s="66">
        <f t="shared" si="38"/>
        <v>7.83</v>
      </c>
      <c r="G96" s="67">
        <f t="shared" si="39"/>
        <v>318</v>
      </c>
      <c r="H96" s="68"/>
      <c r="I96" s="76">
        <v>7.83</v>
      </c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76"/>
      <c r="V96" s="76"/>
      <c r="W96" s="76"/>
      <c r="X96" s="76"/>
      <c r="Y96" s="76"/>
      <c r="Z96" s="76"/>
      <c r="AA96" s="77"/>
      <c r="AB96" s="69"/>
      <c r="AC96" s="69"/>
      <c r="AE96" s="12" t="str">
        <f>C96</f>
        <v>Emiliy</v>
      </c>
    </row>
    <row r="97" spans="1:33" s="12" customFormat="1" ht="15.75" x14ac:dyDescent="0.2">
      <c r="A97" s="65">
        <f t="shared" si="37"/>
        <v>113</v>
      </c>
      <c r="B97" s="73">
        <v>12</v>
      </c>
      <c r="C97" s="74" t="s">
        <v>38</v>
      </c>
      <c r="D97" s="75" t="s">
        <v>36</v>
      </c>
      <c r="E97" s="31"/>
      <c r="F97" s="66">
        <f t="shared" si="38"/>
        <v>4.7</v>
      </c>
      <c r="G97" s="67">
        <f t="shared" si="39"/>
        <v>113</v>
      </c>
      <c r="H97" s="68"/>
      <c r="I97" s="76">
        <v>4.7</v>
      </c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76"/>
      <c r="V97" s="76"/>
      <c r="W97" s="76"/>
      <c r="X97" s="76"/>
      <c r="Y97" s="76"/>
      <c r="Z97" s="76"/>
      <c r="AA97" s="77"/>
      <c r="AB97" s="69"/>
      <c r="AC97" s="69"/>
      <c r="AD97" s="65">
        <f>B97</f>
        <v>12</v>
      </c>
      <c r="AE97" s="65" t="str">
        <f>C97</f>
        <v>Emily</v>
      </c>
      <c r="AF97" s="65" t="str">
        <f>D97</f>
        <v>Wien</v>
      </c>
      <c r="AG97" s="65">
        <f>E97</f>
        <v>0</v>
      </c>
    </row>
    <row r="98" spans="1:33" s="12" customFormat="1" ht="15.75" x14ac:dyDescent="0.2">
      <c r="A98" s="65">
        <f t="shared" si="37"/>
        <v>356</v>
      </c>
      <c r="B98" s="73">
        <v>196</v>
      </c>
      <c r="C98" s="74" t="s">
        <v>237</v>
      </c>
      <c r="D98" s="75" t="s">
        <v>36</v>
      </c>
      <c r="E98" s="31"/>
      <c r="F98" s="66">
        <f t="shared" si="38"/>
        <v>9.27</v>
      </c>
      <c r="G98" s="67">
        <f t="shared" si="39"/>
        <v>356</v>
      </c>
      <c r="H98" s="68"/>
      <c r="I98" s="76" t="s">
        <v>238</v>
      </c>
      <c r="J98" s="76"/>
      <c r="K98" s="76">
        <v>11.72</v>
      </c>
      <c r="L98" s="76"/>
      <c r="M98" s="76">
        <v>9.27</v>
      </c>
      <c r="N98" s="76"/>
      <c r="O98" s="76"/>
      <c r="P98" s="76"/>
      <c r="Q98" s="76"/>
      <c r="R98" s="76"/>
      <c r="S98" s="76"/>
      <c r="T98" s="76"/>
      <c r="U98" s="76"/>
      <c r="V98" s="76"/>
      <c r="W98" s="76"/>
      <c r="X98" s="76"/>
      <c r="Y98" s="76"/>
      <c r="Z98" s="76"/>
      <c r="AA98" s="77"/>
      <c r="AB98" s="69"/>
      <c r="AC98" s="69"/>
      <c r="AE98" s="12" t="str">
        <f>C98</f>
        <v>Emmanuel</v>
      </c>
      <c r="AF98" s="12" t="str">
        <f>D98</f>
        <v>Wien</v>
      </c>
    </row>
    <row r="99" spans="1:33" s="12" customFormat="1" ht="15.75" x14ac:dyDescent="0.2">
      <c r="A99" s="65" t="str">
        <f t="shared" si="37"/>
        <v xml:space="preserve"> </v>
      </c>
      <c r="B99" s="73">
        <v>236</v>
      </c>
      <c r="C99" s="74" t="s">
        <v>274</v>
      </c>
      <c r="D99" s="75" t="s">
        <v>36</v>
      </c>
      <c r="E99" s="31"/>
      <c r="F99" s="66" t="str">
        <f t="shared" si="38"/>
        <v xml:space="preserve"> </v>
      </c>
      <c r="G99" s="67" t="str">
        <f t="shared" si="39"/>
        <v xml:space="preserve"> </v>
      </c>
      <c r="H99" s="68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76"/>
      <c r="U99" s="76"/>
      <c r="V99" s="76"/>
      <c r="W99" s="76"/>
      <c r="X99" s="76"/>
      <c r="Y99" s="76"/>
      <c r="Z99" s="76"/>
      <c r="AA99" s="77"/>
      <c r="AB99" s="3"/>
      <c r="AC99" s="3"/>
      <c r="AD99" s="1"/>
      <c r="AE99" s="1"/>
      <c r="AF99" s="1"/>
      <c r="AG99" s="1"/>
    </row>
    <row r="100" spans="1:33" s="12" customFormat="1" ht="15.75" x14ac:dyDescent="0.2">
      <c r="A100" s="65">
        <f t="shared" si="37"/>
        <v>228</v>
      </c>
      <c r="B100" s="73">
        <v>300</v>
      </c>
      <c r="C100" s="74" t="s">
        <v>330</v>
      </c>
      <c r="D100" s="75" t="s">
        <v>36</v>
      </c>
      <c r="E100" s="31"/>
      <c r="F100" s="66">
        <f t="shared" si="38"/>
        <v>5.85</v>
      </c>
      <c r="G100" s="67">
        <f t="shared" si="39"/>
        <v>228</v>
      </c>
      <c r="H100" s="68"/>
      <c r="I100" s="76">
        <v>5.85</v>
      </c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76"/>
      <c r="U100" s="76"/>
      <c r="V100" s="76"/>
      <c r="W100" s="76"/>
      <c r="X100" s="76"/>
      <c r="Y100" s="76"/>
      <c r="Z100" s="76"/>
      <c r="AA100" s="77"/>
      <c r="AB100" s="69"/>
      <c r="AC100" s="69"/>
      <c r="AE100" s="12" t="str">
        <f t="shared" ref="AE100:AF104" si="40">C100</f>
        <v>Eric</v>
      </c>
      <c r="AF100" s="12" t="str">
        <f t="shared" si="40"/>
        <v>Wien</v>
      </c>
    </row>
    <row r="101" spans="1:33" s="12" customFormat="1" ht="15.75" x14ac:dyDescent="0.2">
      <c r="A101" s="65">
        <f t="shared" si="37"/>
        <v>411</v>
      </c>
      <c r="B101" s="73">
        <v>353</v>
      </c>
      <c r="C101" s="74" t="s">
        <v>381</v>
      </c>
      <c r="D101" s="75" t="s">
        <v>36</v>
      </c>
      <c r="E101" s="31"/>
      <c r="F101" s="66">
        <f t="shared" si="38"/>
        <v>19.52</v>
      </c>
      <c r="G101" s="67">
        <f t="shared" si="39"/>
        <v>411</v>
      </c>
      <c r="H101" s="68"/>
      <c r="I101" s="76">
        <v>19.52</v>
      </c>
      <c r="J101" s="76"/>
      <c r="K101" s="76"/>
      <c r="L101" s="76"/>
      <c r="M101" s="76"/>
      <c r="N101" s="76"/>
      <c r="O101" s="76"/>
      <c r="P101" s="76"/>
      <c r="Q101" s="76"/>
      <c r="R101" s="76"/>
      <c r="S101" s="76"/>
      <c r="T101" s="76"/>
      <c r="U101" s="76"/>
      <c r="V101" s="76"/>
      <c r="W101" s="76"/>
      <c r="X101" s="76"/>
      <c r="Y101" s="76"/>
      <c r="Z101" s="76"/>
      <c r="AA101" s="77"/>
      <c r="AB101" s="69"/>
      <c r="AC101" s="69"/>
      <c r="AD101" s="65">
        <f>B101</f>
        <v>353</v>
      </c>
      <c r="AE101" s="65" t="str">
        <f t="shared" si="40"/>
        <v>Eva</v>
      </c>
      <c r="AF101" s="65" t="str">
        <f t="shared" si="40"/>
        <v>Wien</v>
      </c>
      <c r="AG101" s="65">
        <f>E101</f>
        <v>0</v>
      </c>
    </row>
    <row r="102" spans="1:33" s="12" customFormat="1" ht="15.75" x14ac:dyDescent="0.2">
      <c r="A102" s="65">
        <f t="shared" si="37"/>
        <v>265</v>
      </c>
      <c r="B102" s="73">
        <v>136</v>
      </c>
      <c r="C102" s="74" t="s">
        <v>173</v>
      </c>
      <c r="D102" s="75" t="s">
        <v>174</v>
      </c>
      <c r="E102" s="31"/>
      <c r="F102" s="66">
        <f t="shared" si="38"/>
        <v>6.44</v>
      </c>
      <c r="G102" s="67">
        <f t="shared" si="39"/>
        <v>265</v>
      </c>
      <c r="H102" s="68"/>
      <c r="I102" s="76">
        <v>6.44</v>
      </c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6"/>
      <c r="V102" s="76"/>
      <c r="W102" s="76"/>
      <c r="X102" s="76"/>
      <c r="Y102" s="76"/>
      <c r="Z102" s="76"/>
      <c r="AA102" s="77"/>
      <c r="AB102" s="69"/>
      <c r="AC102" s="69"/>
      <c r="AD102" s="65">
        <f>B102</f>
        <v>136</v>
      </c>
      <c r="AE102" s="65" t="str">
        <f t="shared" si="40"/>
        <v>Ewald</v>
      </c>
      <c r="AF102" s="65" t="str">
        <f t="shared" si="40"/>
        <v>Horn</v>
      </c>
      <c r="AG102" s="65">
        <f>E102</f>
        <v>0</v>
      </c>
    </row>
    <row r="103" spans="1:33" s="12" customFormat="1" ht="15.75" x14ac:dyDescent="0.2">
      <c r="A103" s="65">
        <f t="shared" si="37"/>
        <v>196</v>
      </c>
      <c r="B103" s="73">
        <v>132</v>
      </c>
      <c r="C103" s="74" t="s">
        <v>169</v>
      </c>
      <c r="D103" s="75" t="s">
        <v>36</v>
      </c>
      <c r="E103" s="31"/>
      <c r="F103" s="66">
        <f t="shared" si="38"/>
        <v>5.54</v>
      </c>
      <c r="G103" s="67">
        <f t="shared" si="39"/>
        <v>196</v>
      </c>
      <c r="H103" s="68"/>
      <c r="I103" s="76">
        <v>5.54</v>
      </c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76"/>
      <c r="Y103" s="76"/>
      <c r="Z103" s="76"/>
      <c r="AA103" s="77"/>
      <c r="AB103" s="69"/>
      <c r="AC103" s="69"/>
      <c r="AE103" s="12" t="str">
        <f t="shared" si="40"/>
        <v>Fabi</v>
      </c>
      <c r="AF103" s="12" t="str">
        <f t="shared" si="40"/>
        <v>Wien</v>
      </c>
    </row>
    <row r="104" spans="1:33" s="12" customFormat="1" ht="15.75" x14ac:dyDescent="0.2">
      <c r="A104" s="65">
        <f t="shared" si="37"/>
        <v>143</v>
      </c>
      <c r="B104" s="73">
        <v>269</v>
      </c>
      <c r="C104" s="74" t="s">
        <v>302</v>
      </c>
      <c r="D104" s="75" t="s">
        <v>36</v>
      </c>
      <c r="E104" s="31"/>
      <c r="F104" s="66">
        <f t="shared" si="38"/>
        <v>5.0199999999999996</v>
      </c>
      <c r="G104" s="67">
        <f t="shared" si="39"/>
        <v>143</v>
      </c>
      <c r="H104" s="68"/>
      <c r="I104" s="76">
        <v>5.0199999999999996</v>
      </c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  <c r="U104" s="76"/>
      <c r="V104" s="76"/>
      <c r="W104" s="76"/>
      <c r="X104" s="76"/>
      <c r="Y104" s="76"/>
      <c r="Z104" s="76"/>
      <c r="AA104" s="77"/>
      <c r="AB104" s="69"/>
      <c r="AC104" s="69"/>
      <c r="AD104" s="65">
        <f>B104</f>
        <v>269</v>
      </c>
      <c r="AE104" s="65" t="str">
        <f t="shared" si="40"/>
        <v>Fabian</v>
      </c>
      <c r="AF104" s="65" t="str">
        <f t="shared" si="40"/>
        <v>Wien</v>
      </c>
      <c r="AG104" s="65">
        <f>E104</f>
        <v>0</v>
      </c>
    </row>
    <row r="105" spans="1:33" s="12" customFormat="1" ht="15.75" x14ac:dyDescent="0.2">
      <c r="A105" s="65">
        <f t="shared" si="37"/>
        <v>179</v>
      </c>
      <c r="B105" s="73">
        <v>237</v>
      </c>
      <c r="C105" s="74" t="s">
        <v>187</v>
      </c>
      <c r="D105" s="75" t="s">
        <v>104</v>
      </c>
      <c r="E105" s="31"/>
      <c r="F105" s="66">
        <f t="shared" si="38"/>
        <v>5.3</v>
      </c>
      <c r="G105" s="67">
        <f t="shared" si="39"/>
        <v>179</v>
      </c>
      <c r="H105" s="68"/>
      <c r="I105" s="76">
        <v>5.3</v>
      </c>
      <c r="J105" s="76"/>
      <c r="K105" s="76">
        <v>6.54</v>
      </c>
      <c r="L105" s="76"/>
      <c r="M105" s="76"/>
      <c r="N105" s="76"/>
      <c r="O105" s="76"/>
      <c r="P105" s="76"/>
      <c r="Q105" s="76"/>
      <c r="R105" s="76"/>
      <c r="S105" s="76"/>
      <c r="T105" s="76"/>
      <c r="U105" s="76"/>
      <c r="V105" s="76"/>
      <c r="W105" s="76"/>
      <c r="X105" s="76"/>
      <c r="Y105" s="76"/>
      <c r="Z105" s="76"/>
      <c r="AA105" s="77"/>
      <c r="AB105" s="69"/>
      <c r="AC105" s="69"/>
    </row>
    <row r="106" spans="1:33" s="12" customFormat="1" ht="15.75" x14ac:dyDescent="0.2">
      <c r="A106" s="65">
        <f t="shared" si="37"/>
        <v>288</v>
      </c>
      <c r="B106" s="73">
        <v>147</v>
      </c>
      <c r="C106" s="74" t="s">
        <v>187</v>
      </c>
      <c r="D106" s="75" t="s">
        <v>36</v>
      </c>
      <c r="E106" s="31"/>
      <c r="F106" s="66">
        <f t="shared" si="38"/>
        <v>7.02</v>
      </c>
      <c r="G106" s="67">
        <f t="shared" si="39"/>
        <v>288</v>
      </c>
      <c r="H106" s="68"/>
      <c r="I106" s="76">
        <v>7.02</v>
      </c>
      <c r="J106" s="76"/>
      <c r="K106" s="76">
        <v>9.3000000000000007</v>
      </c>
      <c r="L106" s="76"/>
      <c r="M106" s="76"/>
      <c r="N106" s="76"/>
      <c r="O106" s="76"/>
      <c r="P106" s="76"/>
      <c r="Q106" s="76"/>
      <c r="R106" s="76"/>
      <c r="S106" s="76"/>
      <c r="T106" s="76"/>
      <c r="U106" s="76"/>
      <c r="V106" s="76"/>
      <c r="W106" s="76"/>
      <c r="X106" s="76"/>
      <c r="Y106" s="76"/>
      <c r="Z106" s="76"/>
      <c r="AA106" s="77"/>
      <c r="AB106" s="69"/>
      <c r="AC106" s="69"/>
      <c r="AE106" s="12" t="str">
        <f>C106</f>
        <v>Fabio</v>
      </c>
    </row>
    <row r="107" spans="1:33" s="12" customFormat="1" ht="15.75" x14ac:dyDescent="0.2">
      <c r="A107" s="65">
        <f t="shared" si="37"/>
        <v>250</v>
      </c>
      <c r="B107" s="73">
        <v>330</v>
      </c>
      <c r="C107" s="74" t="s">
        <v>361</v>
      </c>
      <c r="D107" s="75" t="s">
        <v>36</v>
      </c>
      <c r="E107" s="31"/>
      <c r="F107" s="66">
        <f t="shared" si="38"/>
        <v>6.16</v>
      </c>
      <c r="G107" s="67">
        <f t="shared" si="39"/>
        <v>250</v>
      </c>
      <c r="H107" s="68"/>
      <c r="I107" s="76">
        <v>9.41</v>
      </c>
      <c r="J107" s="76"/>
      <c r="K107" s="76">
        <v>6.16</v>
      </c>
      <c r="L107" s="76"/>
      <c r="M107" s="76"/>
      <c r="N107" s="76"/>
      <c r="O107" s="76"/>
      <c r="P107" s="76"/>
      <c r="Q107" s="76"/>
      <c r="R107" s="76"/>
      <c r="S107" s="76"/>
      <c r="T107" s="76"/>
      <c r="U107" s="76"/>
      <c r="V107" s="76"/>
      <c r="W107" s="76"/>
      <c r="X107" s="76"/>
      <c r="Y107" s="76"/>
      <c r="Z107" s="76"/>
      <c r="AA107" s="77"/>
      <c r="AB107" s="69"/>
      <c r="AC107" s="69"/>
    </row>
    <row r="108" spans="1:33" s="12" customFormat="1" ht="15.75" x14ac:dyDescent="0.2">
      <c r="A108" s="65">
        <f t="shared" si="37"/>
        <v>302</v>
      </c>
      <c r="B108" s="73">
        <v>101</v>
      </c>
      <c r="C108" s="74" t="s">
        <v>137</v>
      </c>
      <c r="D108" s="75" t="s">
        <v>36</v>
      </c>
      <c r="E108" s="31"/>
      <c r="F108" s="66">
        <f t="shared" si="38"/>
        <v>7.43</v>
      </c>
      <c r="G108" s="67">
        <f t="shared" si="39"/>
        <v>302</v>
      </c>
      <c r="H108" s="68"/>
      <c r="I108" s="76">
        <v>7.43</v>
      </c>
      <c r="J108" s="76"/>
      <c r="K108" s="76"/>
      <c r="L108" s="76"/>
      <c r="M108" s="76"/>
      <c r="N108" s="76"/>
      <c r="O108" s="76"/>
      <c r="P108" s="76"/>
      <c r="Q108" s="76"/>
      <c r="R108" s="76"/>
      <c r="S108" s="76"/>
      <c r="T108" s="76"/>
      <c r="U108" s="76"/>
      <c r="V108" s="76"/>
      <c r="W108" s="76"/>
      <c r="X108" s="76"/>
      <c r="Y108" s="76"/>
      <c r="Z108" s="76"/>
      <c r="AA108" s="77"/>
      <c r="AB108" s="69"/>
      <c r="AC108" s="69"/>
      <c r="AE108" s="12" t="str">
        <f>C108</f>
        <v>Farin</v>
      </c>
      <c r="AF108" s="12" t="str">
        <f>D108</f>
        <v>Wien</v>
      </c>
    </row>
    <row r="109" spans="1:33" s="12" customFormat="1" ht="15.75" x14ac:dyDescent="0.2">
      <c r="A109" s="65">
        <f t="shared" si="37"/>
        <v>2</v>
      </c>
      <c r="B109" s="73">
        <v>13</v>
      </c>
      <c r="C109" s="74" t="s">
        <v>39</v>
      </c>
      <c r="D109" s="75" t="s">
        <v>40</v>
      </c>
      <c r="E109" s="31"/>
      <c r="F109" s="66">
        <f t="shared" si="38"/>
        <v>3.03</v>
      </c>
      <c r="G109" s="67">
        <f t="shared" si="39"/>
        <v>2</v>
      </c>
      <c r="H109" s="68"/>
      <c r="I109" s="76">
        <v>3.28</v>
      </c>
      <c r="J109" s="76"/>
      <c r="K109" s="76">
        <v>3.1</v>
      </c>
      <c r="L109" s="76"/>
      <c r="M109" s="76">
        <v>3.03</v>
      </c>
      <c r="N109" s="76"/>
      <c r="O109" s="76"/>
      <c r="P109" s="76"/>
      <c r="Q109" s="76"/>
      <c r="R109" s="76"/>
      <c r="S109" s="76"/>
      <c r="T109" s="76"/>
      <c r="U109" s="76"/>
      <c r="V109" s="76"/>
      <c r="W109" s="76"/>
      <c r="X109" s="76"/>
      <c r="Y109" s="76"/>
      <c r="Z109" s="76"/>
      <c r="AA109" s="77"/>
      <c r="AB109" s="69"/>
      <c r="AC109" s="69"/>
      <c r="AE109" s="12" t="str">
        <f>C109</f>
        <v>FEICHTL Thomas</v>
      </c>
    </row>
    <row r="110" spans="1:33" s="12" customFormat="1" ht="15.75" x14ac:dyDescent="0.2">
      <c r="A110" s="65">
        <f t="shared" si="37"/>
        <v>41</v>
      </c>
      <c r="B110" s="73">
        <v>125</v>
      </c>
      <c r="C110" s="74" t="s">
        <v>162</v>
      </c>
      <c r="D110" s="75" t="s">
        <v>36</v>
      </c>
      <c r="E110" s="31"/>
      <c r="F110" s="66">
        <f t="shared" si="38"/>
        <v>3.86</v>
      </c>
      <c r="G110" s="67">
        <f t="shared" si="39"/>
        <v>41</v>
      </c>
      <c r="H110" s="68"/>
      <c r="I110" s="76">
        <v>3.96</v>
      </c>
      <c r="J110" s="76"/>
      <c r="K110" s="76">
        <v>4.12</v>
      </c>
      <c r="L110" s="76"/>
      <c r="M110" s="76">
        <v>4.08</v>
      </c>
      <c r="N110" s="76"/>
      <c r="O110" s="76">
        <v>3.94</v>
      </c>
      <c r="P110" s="76"/>
      <c r="Q110" s="76">
        <v>3.91</v>
      </c>
      <c r="R110" s="76"/>
      <c r="S110" s="76">
        <v>3.98</v>
      </c>
      <c r="T110" s="76"/>
      <c r="U110" s="76">
        <v>3.86</v>
      </c>
      <c r="V110" s="76"/>
      <c r="W110" s="76">
        <v>3.86</v>
      </c>
      <c r="X110" s="76"/>
      <c r="Y110" s="76">
        <v>3.86</v>
      </c>
      <c r="Z110" s="76"/>
      <c r="AA110" s="77">
        <v>3.9</v>
      </c>
      <c r="AB110" s="69"/>
      <c r="AC110" s="69"/>
    </row>
    <row r="111" spans="1:33" s="12" customFormat="1" ht="15.75" x14ac:dyDescent="0.2">
      <c r="A111" s="65">
        <f t="shared" si="37"/>
        <v>134</v>
      </c>
      <c r="B111" s="73">
        <v>118</v>
      </c>
      <c r="C111" s="74" t="s">
        <v>155</v>
      </c>
      <c r="D111" s="75" t="s">
        <v>36</v>
      </c>
      <c r="E111" s="31"/>
      <c r="F111" s="66">
        <f t="shared" si="38"/>
        <v>4.95</v>
      </c>
      <c r="G111" s="67">
        <f t="shared" si="39"/>
        <v>134</v>
      </c>
      <c r="H111" s="68"/>
      <c r="I111" s="76">
        <v>4.95</v>
      </c>
      <c r="J111" s="76"/>
      <c r="K111" s="76">
        <v>7.27</v>
      </c>
      <c r="L111" s="76"/>
      <c r="M111" s="76">
        <v>8.02</v>
      </c>
      <c r="N111" s="76"/>
      <c r="O111" s="76"/>
      <c r="P111" s="76"/>
      <c r="Q111" s="76"/>
      <c r="R111" s="76"/>
      <c r="S111" s="76"/>
      <c r="T111" s="76"/>
      <c r="U111" s="76"/>
      <c r="V111" s="76"/>
      <c r="W111" s="76"/>
      <c r="X111" s="76"/>
      <c r="Y111" s="76"/>
      <c r="Z111" s="76"/>
      <c r="AA111" s="77"/>
      <c r="AB111" s="69"/>
      <c r="AC111" s="69"/>
      <c r="AD111" s="65">
        <f>B111</f>
        <v>118</v>
      </c>
      <c r="AE111" s="65" t="str">
        <f>C111</f>
        <v>Felix</v>
      </c>
      <c r="AF111" s="65" t="str">
        <f>D111</f>
        <v>Wien</v>
      </c>
      <c r="AG111" s="65">
        <f>E111</f>
        <v>0</v>
      </c>
    </row>
    <row r="112" spans="1:33" s="12" customFormat="1" ht="15.75" x14ac:dyDescent="0.2">
      <c r="A112" s="65">
        <f t="shared" si="37"/>
        <v>178</v>
      </c>
      <c r="B112" s="73">
        <v>324</v>
      </c>
      <c r="C112" s="74" t="s">
        <v>155</v>
      </c>
      <c r="D112" s="75" t="s">
        <v>355</v>
      </c>
      <c r="E112" s="31"/>
      <c r="F112" s="66">
        <f t="shared" si="38"/>
        <v>5.27</v>
      </c>
      <c r="G112" s="67">
        <f t="shared" si="39"/>
        <v>178</v>
      </c>
      <c r="H112" s="68"/>
      <c r="I112" s="76">
        <v>5.27</v>
      </c>
      <c r="J112" s="76"/>
      <c r="K112" s="76"/>
      <c r="L112" s="76"/>
      <c r="M112" s="76"/>
      <c r="N112" s="76"/>
      <c r="O112" s="76"/>
      <c r="P112" s="76"/>
      <c r="Q112" s="76"/>
      <c r="R112" s="76"/>
      <c r="S112" s="76"/>
      <c r="T112" s="76"/>
      <c r="U112" s="76"/>
      <c r="V112" s="76"/>
      <c r="W112" s="76"/>
      <c r="X112" s="76"/>
      <c r="Y112" s="76"/>
      <c r="Z112" s="76"/>
      <c r="AA112" s="77"/>
      <c r="AB112" s="69"/>
      <c r="AC112" s="69"/>
    </row>
    <row r="113" spans="1:33" s="12" customFormat="1" ht="15.75" x14ac:dyDescent="0.2">
      <c r="A113" s="65">
        <f t="shared" si="37"/>
        <v>68</v>
      </c>
      <c r="B113" s="73">
        <v>123</v>
      </c>
      <c r="C113" s="74" t="s">
        <v>160</v>
      </c>
      <c r="D113" s="75" t="s">
        <v>36</v>
      </c>
      <c r="E113" s="78"/>
      <c r="F113" s="66">
        <f t="shared" si="38"/>
        <v>4.25</v>
      </c>
      <c r="G113" s="67">
        <f t="shared" si="39"/>
        <v>68</v>
      </c>
      <c r="H113" s="68"/>
      <c r="I113" s="76">
        <v>4.25</v>
      </c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76"/>
      <c r="U113" s="76"/>
      <c r="V113" s="76"/>
      <c r="W113" s="76"/>
      <c r="X113" s="76"/>
      <c r="Y113" s="76"/>
      <c r="Z113" s="76"/>
      <c r="AA113" s="77"/>
      <c r="AB113" s="69"/>
      <c r="AC113" s="69"/>
    </row>
    <row r="114" spans="1:33" s="12" customFormat="1" ht="15.75" x14ac:dyDescent="0.2">
      <c r="A114" s="65">
        <f t="shared" si="37"/>
        <v>264</v>
      </c>
      <c r="B114" s="73">
        <v>341</v>
      </c>
      <c r="C114" s="74" t="s">
        <v>369</v>
      </c>
      <c r="D114" s="75" t="s">
        <v>36</v>
      </c>
      <c r="E114" s="31"/>
      <c r="F114" s="66">
        <f t="shared" si="38"/>
        <v>6.41</v>
      </c>
      <c r="G114" s="67">
        <f t="shared" si="39"/>
        <v>264</v>
      </c>
      <c r="H114" s="68"/>
      <c r="I114" s="76">
        <v>9.33</v>
      </c>
      <c r="J114" s="76"/>
      <c r="K114" s="76">
        <v>6.41</v>
      </c>
      <c r="L114" s="76"/>
      <c r="M114" s="76"/>
      <c r="N114" s="76"/>
      <c r="O114" s="76"/>
      <c r="P114" s="76"/>
      <c r="Q114" s="76"/>
      <c r="R114" s="76"/>
      <c r="S114" s="76"/>
      <c r="T114" s="76"/>
      <c r="U114" s="76"/>
      <c r="V114" s="76"/>
      <c r="W114" s="76"/>
      <c r="X114" s="76"/>
      <c r="Y114" s="76"/>
      <c r="Z114" s="76"/>
      <c r="AA114" s="77"/>
      <c r="AB114" s="69"/>
      <c r="AC114" s="69"/>
      <c r="AE114" s="12" t="str">
        <f>C114</f>
        <v>Ferdinand</v>
      </c>
    </row>
    <row r="115" spans="1:33" s="12" customFormat="1" ht="15.75" x14ac:dyDescent="0.2">
      <c r="A115" s="65">
        <f t="shared" si="37"/>
        <v>404</v>
      </c>
      <c r="B115" s="73">
        <v>116</v>
      </c>
      <c r="C115" s="74" t="s">
        <v>153</v>
      </c>
      <c r="D115" s="75" t="s">
        <v>36</v>
      </c>
      <c r="E115" s="31"/>
      <c r="F115" s="66">
        <f t="shared" si="38"/>
        <v>16.489999999999998</v>
      </c>
      <c r="G115" s="67">
        <f t="shared" si="39"/>
        <v>404</v>
      </c>
      <c r="H115" s="68"/>
      <c r="I115" s="76">
        <v>16.489999999999998</v>
      </c>
      <c r="J115" s="76"/>
      <c r="K115" s="76"/>
      <c r="L115" s="76"/>
      <c r="M115" s="76"/>
      <c r="N115" s="76"/>
      <c r="O115" s="76"/>
      <c r="P115" s="76"/>
      <c r="Q115" s="76"/>
      <c r="R115" s="76"/>
      <c r="S115" s="76"/>
      <c r="T115" s="76"/>
      <c r="U115" s="76"/>
      <c r="V115" s="76"/>
      <c r="W115" s="76"/>
      <c r="X115" s="76"/>
      <c r="Y115" s="76"/>
      <c r="Z115" s="76"/>
      <c r="AA115" s="77"/>
      <c r="AB115" s="3"/>
      <c r="AC115" s="3"/>
      <c r="AD115" s="1"/>
      <c r="AE115" s="1"/>
      <c r="AF115" s="1"/>
      <c r="AG115" s="1"/>
    </row>
    <row r="116" spans="1:33" s="12" customFormat="1" ht="15.75" x14ac:dyDescent="0.2">
      <c r="A116" s="65">
        <f t="shared" si="37"/>
        <v>335</v>
      </c>
      <c r="B116" s="73">
        <v>292</v>
      </c>
      <c r="C116" s="74" t="s">
        <v>324</v>
      </c>
      <c r="D116" s="75" t="s">
        <v>36</v>
      </c>
      <c r="E116" s="31"/>
      <c r="F116" s="66">
        <f t="shared" si="38"/>
        <v>8.6999999999999993</v>
      </c>
      <c r="G116" s="67">
        <f t="shared" si="39"/>
        <v>335</v>
      </c>
      <c r="H116" s="68"/>
      <c r="I116" s="76">
        <v>8.6999999999999993</v>
      </c>
      <c r="J116" s="76"/>
      <c r="K116" s="76"/>
      <c r="L116" s="76"/>
      <c r="M116" s="76"/>
      <c r="N116" s="76"/>
      <c r="O116" s="76"/>
      <c r="P116" s="76"/>
      <c r="Q116" s="76"/>
      <c r="R116" s="76"/>
      <c r="S116" s="76"/>
      <c r="T116" s="76"/>
      <c r="U116" s="76"/>
      <c r="V116" s="76"/>
      <c r="W116" s="76"/>
      <c r="X116" s="76"/>
      <c r="Y116" s="76"/>
      <c r="Z116" s="76"/>
      <c r="AA116" s="77"/>
      <c r="AB116" s="69"/>
      <c r="AC116" s="69"/>
      <c r="AE116" s="12" t="str">
        <f>C116</f>
        <v>FIDLSCHUSTER Filip</v>
      </c>
    </row>
    <row r="117" spans="1:33" s="12" customFormat="1" ht="15.75" x14ac:dyDescent="0.2">
      <c r="A117" s="65">
        <f t="shared" si="37"/>
        <v>245</v>
      </c>
      <c r="B117" s="73">
        <v>31</v>
      </c>
      <c r="C117" s="74" t="s">
        <v>60</v>
      </c>
      <c r="D117" s="75" t="s">
        <v>36</v>
      </c>
      <c r="E117" s="31"/>
      <c r="F117" s="66">
        <f t="shared" si="38"/>
        <v>6.09</v>
      </c>
      <c r="G117" s="67">
        <f t="shared" si="39"/>
        <v>245</v>
      </c>
      <c r="H117" s="68"/>
      <c r="I117" s="76">
        <v>6.42</v>
      </c>
      <c r="J117" s="76"/>
      <c r="K117" s="76">
        <v>11.15</v>
      </c>
      <c r="L117" s="76"/>
      <c r="M117" s="76">
        <v>6.42</v>
      </c>
      <c r="N117" s="76"/>
      <c r="O117" s="76">
        <v>9.6999999999999993</v>
      </c>
      <c r="P117" s="76"/>
      <c r="Q117" s="76">
        <v>8.2799999999999994</v>
      </c>
      <c r="R117" s="76"/>
      <c r="S117" s="76">
        <v>8.2200000000000006</v>
      </c>
      <c r="T117" s="76"/>
      <c r="U117" s="76">
        <v>6.09</v>
      </c>
      <c r="V117" s="76"/>
      <c r="W117" s="76">
        <v>6.14</v>
      </c>
      <c r="X117" s="76"/>
      <c r="Y117" s="76">
        <v>8.56</v>
      </c>
      <c r="Z117" s="76"/>
      <c r="AA117" s="77">
        <v>10.35</v>
      </c>
      <c r="AB117" s="69"/>
      <c r="AC117" s="69"/>
    </row>
    <row r="118" spans="1:33" s="12" customFormat="1" ht="15.75" x14ac:dyDescent="0.2">
      <c r="A118" s="65">
        <f t="shared" si="37"/>
        <v>27</v>
      </c>
      <c r="B118" s="73">
        <v>257</v>
      </c>
      <c r="C118" s="74" t="s">
        <v>291</v>
      </c>
      <c r="D118" s="75" t="s">
        <v>292</v>
      </c>
      <c r="E118" s="31"/>
      <c r="F118" s="66">
        <f t="shared" si="38"/>
        <v>3.71</v>
      </c>
      <c r="G118" s="67">
        <f t="shared" si="39"/>
        <v>27</v>
      </c>
      <c r="H118" s="68"/>
      <c r="I118" s="76">
        <v>3.71</v>
      </c>
      <c r="J118" s="76"/>
      <c r="K118" s="76"/>
      <c r="L118" s="76"/>
      <c r="M118" s="76"/>
      <c r="N118" s="76"/>
      <c r="O118" s="76"/>
      <c r="P118" s="76"/>
      <c r="Q118" s="76"/>
      <c r="R118" s="76"/>
      <c r="S118" s="76"/>
      <c r="T118" s="76"/>
      <c r="U118" s="76"/>
      <c r="V118" s="76"/>
      <c r="W118" s="76"/>
      <c r="X118" s="76"/>
      <c r="Y118" s="76"/>
      <c r="Z118" s="76"/>
      <c r="AA118" s="77"/>
      <c r="AB118" s="69"/>
      <c r="AC118" s="69"/>
    </row>
    <row r="119" spans="1:33" s="12" customFormat="1" ht="15.75" x14ac:dyDescent="0.2">
      <c r="A119" s="65">
        <f t="shared" si="37"/>
        <v>86</v>
      </c>
      <c r="B119" s="73">
        <v>255</v>
      </c>
      <c r="C119" s="74" t="s">
        <v>288</v>
      </c>
      <c r="D119" s="75" t="s">
        <v>36</v>
      </c>
      <c r="E119" s="31"/>
      <c r="F119" s="66">
        <f t="shared" si="38"/>
        <v>4.4400000000000004</v>
      </c>
      <c r="G119" s="67">
        <f t="shared" si="39"/>
        <v>86</v>
      </c>
      <c r="H119" s="68"/>
      <c r="I119" s="76">
        <v>4.4400000000000004</v>
      </c>
      <c r="J119" s="76"/>
      <c r="K119" s="76"/>
      <c r="L119" s="76"/>
      <c r="M119" s="76"/>
      <c r="N119" s="76"/>
      <c r="O119" s="76"/>
      <c r="P119" s="76"/>
      <c r="Q119" s="76"/>
      <c r="R119" s="76"/>
      <c r="S119" s="76"/>
      <c r="T119" s="76"/>
      <c r="U119" s="76"/>
      <c r="V119" s="76"/>
      <c r="W119" s="76"/>
      <c r="X119" s="76"/>
      <c r="Y119" s="76"/>
      <c r="Z119" s="76"/>
      <c r="AA119" s="77"/>
      <c r="AB119" s="69"/>
      <c r="AC119" s="69"/>
      <c r="AD119" s="65">
        <f t="shared" ref="AD119:AG120" si="41">B119</f>
        <v>255</v>
      </c>
      <c r="AE119" s="65" t="str">
        <f t="shared" si="41"/>
        <v>FLATZ Vera</v>
      </c>
      <c r="AF119" s="65" t="str">
        <f t="shared" si="41"/>
        <v>Wien</v>
      </c>
      <c r="AG119" s="65">
        <f t="shared" si="41"/>
        <v>0</v>
      </c>
    </row>
    <row r="120" spans="1:33" s="12" customFormat="1" ht="15.75" x14ac:dyDescent="0.2">
      <c r="A120" s="65">
        <f t="shared" si="37"/>
        <v>281</v>
      </c>
      <c r="B120" s="73">
        <v>409</v>
      </c>
      <c r="C120" s="74" t="s">
        <v>432</v>
      </c>
      <c r="D120" s="75" t="s">
        <v>36</v>
      </c>
      <c r="E120" s="31"/>
      <c r="F120" s="66">
        <f t="shared" si="38"/>
        <v>6.81</v>
      </c>
      <c r="G120" s="67">
        <f t="shared" si="39"/>
        <v>281</v>
      </c>
      <c r="H120" s="68"/>
      <c r="I120" s="76">
        <v>6.81</v>
      </c>
      <c r="J120" s="76"/>
      <c r="K120" s="76">
        <v>7.59</v>
      </c>
      <c r="L120" s="76"/>
      <c r="M120" s="76">
        <v>9.5</v>
      </c>
      <c r="N120" s="76"/>
      <c r="O120" s="76"/>
      <c r="P120" s="76"/>
      <c r="Q120" s="76"/>
      <c r="R120" s="76"/>
      <c r="S120" s="76"/>
      <c r="T120" s="76"/>
      <c r="U120" s="76"/>
      <c r="V120" s="76"/>
      <c r="W120" s="76"/>
      <c r="X120" s="76"/>
      <c r="Y120" s="76"/>
      <c r="Z120" s="76"/>
      <c r="AA120" s="77"/>
      <c r="AB120" s="69"/>
      <c r="AC120" s="69"/>
      <c r="AD120" s="65">
        <f t="shared" si="41"/>
        <v>409</v>
      </c>
      <c r="AE120" s="65" t="str">
        <f t="shared" si="41"/>
        <v>Flo</v>
      </c>
      <c r="AF120" s="65" t="str">
        <f t="shared" si="41"/>
        <v>Wien</v>
      </c>
      <c r="AG120" s="65">
        <f t="shared" si="41"/>
        <v>0</v>
      </c>
    </row>
    <row r="121" spans="1:33" s="12" customFormat="1" ht="15.75" x14ac:dyDescent="0.2">
      <c r="A121" s="65">
        <f t="shared" si="37"/>
        <v>308</v>
      </c>
      <c r="B121" s="73">
        <v>208</v>
      </c>
      <c r="C121" s="74" t="s">
        <v>249</v>
      </c>
      <c r="D121" s="75" t="s">
        <v>36</v>
      </c>
      <c r="E121" s="31"/>
      <c r="F121" s="66">
        <f t="shared" si="38"/>
        <v>7.57</v>
      </c>
      <c r="G121" s="67">
        <f t="shared" si="39"/>
        <v>308</v>
      </c>
      <c r="H121" s="68"/>
      <c r="I121" s="76">
        <v>7.57</v>
      </c>
      <c r="J121" s="76"/>
      <c r="K121" s="76"/>
      <c r="L121" s="76"/>
      <c r="M121" s="76"/>
      <c r="N121" s="76"/>
      <c r="O121" s="76"/>
      <c r="P121" s="76"/>
      <c r="Q121" s="76"/>
      <c r="R121" s="76"/>
      <c r="S121" s="76"/>
      <c r="T121" s="76"/>
      <c r="U121" s="76"/>
      <c r="V121" s="76"/>
      <c r="W121" s="76"/>
      <c r="X121" s="76"/>
      <c r="Y121" s="76"/>
      <c r="Z121" s="76"/>
      <c r="AA121" s="77"/>
      <c r="AB121" s="69"/>
      <c r="AC121" s="69"/>
    </row>
    <row r="122" spans="1:33" s="12" customFormat="1" ht="15.75" x14ac:dyDescent="0.2">
      <c r="A122" s="65">
        <f t="shared" si="37"/>
        <v>151</v>
      </c>
      <c r="B122" s="73">
        <v>163</v>
      </c>
      <c r="C122" s="74" t="s">
        <v>204</v>
      </c>
      <c r="D122" s="75" t="s">
        <v>205</v>
      </c>
      <c r="E122" s="31"/>
      <c r="F122" s="66">
        <f t="shared" si="38"/>
        <v>5.0599999999999996</v>
      </c>
      <c r="G122" s="67">
        <f t="shared" si="39"/>
        <v>151</v>
      </c>
      <c r="H122" s="68"/>
      <c r="I122" s="76">
        <v>5.0599999999999996</v>
      </c>
      <c r="J122" s="76"/>
      <c r="K122" s="76">
        <v>11.71</v>
      </c>
      <c r="L122" s="76"/>
      <c r="M122" s="76"/>
      <c r="N122" s="76"/>
      <c r="O122" s="76"/>
      <c r="P122" s="76"/>
      <c r="Q122" s="76"/>
      <c r="R122" s="76"/>
      <c r="S122" s="76"/>
      <c r="T122" s="76"/>
      <c r="U122" s="76"/>
      <c r="V122" s="76"/>
      <c r="W122" s="76"/>
      <c r="X122" s="76"/>
      <c r="Y122" s="76"/>
      <c r="Z122" s="76"/>
      <c r="AA122" s="77"/>
      <c r="AB122" s="69"/>
      <c r="AC122" s="69"/>
      <c r="AD122" s="65">
        <f>B122</f>
        <v>163</v>
      </c>
      <c r="AE122" s="65" t="str">
        <f>C122</f>
        <v>Florian</v>
      </c>
      <c r="AF122" s="65" t="str">
        <f>D122</f>
        <v>Schwechat</v>
      </c>
      <c r="AG122" s="65">
        <f>E122</f>
        <v>0</v>
      </c>
    </row>
    <row r="123" spans="1:33" s="12" customFormat="1" ht="15.75" x14ac:dyDescent="0.2">
      <c r="A123" s="65">
        <f t="shared" si="37"/>
        <v>330</v>
      </c>
      <c r="B123" s="73">
        <v>21</v>
      </c>
      <c r="C123" s="74" t="s">
        <v>50</v>
      </c>
      <c r="D123" s="75" t="s">
        <v>36</v>
      </c>
      <c r="E123" s="31"/>
      <c r="F123" s="66">
        <f t="shared" si="38"/>
        <v>8.43</v>
      </c>
      <c r="G123" s="67">
        <f t="shared" si="39"/>
        <v>330</v>
      </c>
      <c r="H123" s="68"/>
      <c r="I123" s="76">
        <v>12</v>
      </c>
      <c r="J123" s="76"/>
      <c r="K123" s="76">
        <v>8.43</v>
      </c>
      <c r="L123" s="76"/>
      <c r="M123" s="76"/>
      <c r="N123" s="76"/>
      <c r="O123" s="76"/>
      <c r="P123" s="76"/>
      <c r="Q123" s="76"/>
      <c r="R123" s="76"/>
      <c r="S123" s="76"/>
      <c r="T123" s="76"/>
      <c r="U123" s="76"/>
      <c r="V123" s="76"/>
      <c r="W123" s="76"/>
      <c r="X123" s="76"/>
      <c r="Y123" s="76"/>
      <c r="Z123" s="76"/>
      <c r="AA123" s="77"/>
      <c r="AB123" s="69"/>
      <c r="AC123" s="69"/>
      <c r="AE123" s="12" t="str">
        <f>C123</f>
        <v>Friedrich</v>
      </c>
    </row>
    <row r="124" spans="1:33" s="12" customFormat="1" ht="15.75" x14ac:dyDescent="0.2">
      <c r="A124" s="65">
        <f t="shared" si="37"/>
        <v>378</v>
      </c>
      <c r="B124" s="73">
        <v>154</v>
      </c>
      <c r="C124" s="74" t="s">
        <v>194</v>
      </c>
      <c r="D124" s="75" t="s">
        <v>36</v>
      </c>
      <c r="E124" s="31"/>
      <c r="F124" s="66">
        <f t="shared" si="38"/>
        <v>10.95</v>
      </c>
      <c r="G124" s="67">
        <f t="shared" si="39"/>
        <v>378</v>
      </c>
      <c r="H124" s="68"/>
      <c r="I124" s="76">
        <v>10.95</v>
      </c>
      <c r="J124" s="76"/>
      <c r="K124" s="76"/>
      <c r="L124" s="76"/>
      <c r="M124" s="76"/>
      <c r="N124" s="76"/>
      <c r="O124" s="76"/>
      <c r="P124" s="76"/>
      <c r="Q124" s="76"/>
      <c r="R124" s="76"/>
      <c r="S124" s="76"/>
      <c r="T124" s="76"/>
      <c r="U124" s="76"/>
      <c r="V124" s="76"/>
      <c r="W124" s="76"/>
      <c r="X124" s="76"/>
      <c r="Y124" s="76"/>
      <c r="Z124" s="76"/>
      <c r="AA124" s="77"/>
      <c r="AB124" s="69"/>
      <c r="AC124" s="69"/>
      <c r="AD124" s="65">
        <f>B124</f>
        <v>154</v>
      </c>
      <c r="AE124" s="65" t="str">
        <f>C124</f>
        <v>FRNDIC Maya</v>
      </c>
      <c r="AF124" s="65" t="str">
        <f t="shared" ref="AF124:AG126" si="42">D124</f>
        <v>Wien</v>
      </c>
      <c r="AG124" s="65">
        <f t="shared" si="42"/>
        <v>0</v>
      </c>
    </row>
    <row r="125" spans="1:33" s="12" customFormat="1" ht="15.75" x14ac:dyDescent="0.2">
      <c r="A125" s="65">
        <f t="shared" si="37"/>
        <v>98</v>
      </c>
      <c r="B125" s="73">
        <v>9</v>
      </c>
      <c r="C125" s="74" t="s">
        <v>34</v>
      </c>
      <c r="D125" s="75" t="s">
        <v>33</v>
      </c>
      <c r="E125" s="31"/>
      <c r="F125" s="66">
        <f t="shared" si="38"/>
        <v>4.54</v>
      </c>
      <c r="G125" s="67">
        <f t="shared" si="39"/>
        <v>98</v>
      </c>
      <c r="H125" s="68"/>
      <c r="I125" s="76">
        <v>4.54</v>
      </c>
      <c r="J125" s="76"/>
      <c r="K125" s="76"/>
      <c r="L125" s="76"/>
      <c r="M125" s="76"/>
      <c r="N125" s="76"/>
      <c r="O125" s="76"/>
      <c r="P125" s="76"/>
      <c r="Q125" s="76"/>
      <c r="R125" s="76"/>
      <c r="S125" s="76"/>
      <c r="T125" s="76"/>
      <c r="U125" s="76"/>
      <c r="V125" s="76"/>
      <c r="W125" s="76"/>
      <c r="X125" s="76"/>
      <c r="Y125" s="76"/>
      <c r="Z125" s="76"/>
      <c r="AA125" s="77"/>
      <c r="AB125" s="69"/>
      <c r="AC125" s="69"/>
      <c r="AD125" s="65">
        <f>B125</f>
        <v>9</v>
      </c>
      <c r="AE125" s="65" t="str">
        <f>C125</f>
        <v>GAIDA Johanna</v>
      </c>
      <c r="AF125" s="65" t="str">
        <f t="shared" si="42"/>
        <v>Markt Piesting</v>
      </c>
      <c r="AG125" s="65">
        <f t="shared" si="42"/>
        <v>0</v>
      </c>
    </row>
    <row r="126" spans="1:33" s="12" customFormat="1" ht="15.75" x14ac:dyDescent="0.2">
      <c r="A126" s="65">
        <f t="shared" si="37"/>
        <v>163</v>
      </c>
      <c r="B126" s="73">
        <v>8</v>
      </c>
      <c r="C126" s="74" t="s">
        <v>32</v>
      </c>
      <c r="D126" s="75" t="s">
        <v>33</v>
      </c>
      <c r="E126" s="31"/>
      <c r="F126" s="66">
        <f t="shared" si="38"/>
        <v>5.18</v>
      </c>
      <c r="G126" s="67">
        <f t="shared" si="39"/>
        <v>163</v>
      </c>
      <c r="H126" s="68"/>
      <c r="I126" s="76">
        <v>5.18</v>
      </c>
      <c r="J126" s="76"/>
      <c r="K126" s="76"/>
      <c r="L126" s="76"/>
      <c r="M126" s="76"/>
      <c r="N126" s="76"/>
      <c r="O126" s="76"/>
      <c r="P126" s="76"/>
      <c r="Q126" s="76"/>
      <c r="R126" s="76"/>
      <c r="S126" s="76"/>
      <c r="T126" s="76"/>
      <c r="U126" s="76"/>
      <c r="V126" s="76"/>
      <c r="W126" s="76"/>
      <c r="X126" s="76"/>
      <c r="Y126" s="76"/>
      <c r="Z126" s="76"/>
      <c r="AA126" s="77"/>
      <c r="AB126" s="69"/>
      <c r="AC126" s="69"/>
      <c r="AD126" s="65">
        <f>B126</f>
        <v>8</v>
      </c>
      <c r="AE126" s="65" t="str">
        <f>C126</f>
        <v>GAIDA Luisa</v>
      </c>
      <c r="AF126" s="65" t="str">
        <f t="shared" si="42"/>
        <v>Markt Piesting</v>
      </c>
      <c r="AG126" s="65">
        <f t="shared" si="42"/>
        <v>0</v>
      </c>
    </row>
    <row r="127" spans="1:33" s="12" customFormat="1" ht="15.75" x14ac:dyDescent="0.2">
      <c r="A127" s="65">
        <f t="shared" si="37"/>
        <v>48</v>
      </c>
      <c r="B127" s="73">
        <v>165</v>
      </c>
      <c r="C127" s="74" t="s">
        <v>207</v>
      </c>
      <c r="D127" s="75" t="s">
        <v>36</v>
      </c>
      <c r="E127" s="31"/>
      <c r="F127" s="66">
        <f t="shared" si="38"/>
        <v>3.88</v>
      </c>
      <c r="G127" s="67">
        <f t="shared" si="39"/>
        <v>48</v>
      </c>
      <c r="H127" s="68"/>
      <c r="I127" s="76">
        <v>4.07</v>
      </c>
      <c r="J127" s="76"/>
      <c r="K127" s="76">
        <v>3.88</v>
      </c>
      <c r="L127" s="76"/>
      <c r="M127" s="76"/>
      <c r="N127" s="76"/>
      <c r="O127" s="76"/>
      <c r="P127" s="76"/>
      <c r="Q127" s="76"/>
      <c r="R127" s="76"/>
      <c r="S127" s="76"/>
      <c r="T127" s="76"/>
      <c r="U127" s="76"/>
      <c r="V127" s="76"/>
      <c r="W127" s="76"/>
      <c r="X127" s="76"/>
      <c r="Y127" s="76"/>
      <c r="Z127" s="76"/>
      <c r="AA127" s="77"/>
      <c r="AB127" s="69"/>
      <c r="AC127" s="69"/>
    </row>
    <row r="128" spans="1:33" s="12" customFormat="1" ht="15.75" x14ac:dyDescent="0.2">
      <c r="A128" s="65">
        <f t="shared" si="37"/>
        <v>11</v>
      </c>
      <c r="B128" s="73">
        <v>378</v>
      </c>
      <c r="C128" s="74" t="s">
        <v>407</v>
      </c>
      <c r="D128" s="75" t="s">
        <v>408</v>
      </c>
      <c r="E128" s="31"/>
      <c r="F128" s="66">
        <f t="shared" si="38"/>
        <v>3.42</v>
      </c>
      <c r="G128" s="67">
        <f t="shared" si="39"/>
        <v>11</v>
      </c>
      <c r="H128" s="68"/>
      <c r="I128" s="76">
        <v>3.42</v>
      </c>
      <c r="J128" s="76"/>
      <c r="K128" s="76"/>
      <c r="L128" s="76"/>
      <c r="M128" s="76"/>
      <c r="N128" s="76"/>
      <c r="O128" s="76"/>
      <c r="P128" s="76"/>
      <c r="Q128" s="76"/>
      <c r="R128" s="76"/>
      <c r="S128" s="76"/>
      <c r="T128" s="76"/>
      <c r="U128" s="76"/>
      <c r="V128" s="76"/>
      <c r="W128" s="76"/>
      <c r="X128" s="76"/>
      <c r="Y128" s="76"/>
      <c r="Z128" s="76"/>
      <c r="AA128" s="77"/>
      <c r="AB128" s="69"/>
      <c r="AC128" s="69"/>
      <c r="AD128" s="65">
        <f>B128</f>
        <v>378</v>
      </c>
      <c r="AE128" s="65" t="str">
        <f>C128</f>
        <v>GEIGER Patrick</v>
      </c>
      <c r="AF128" s="65" t="str">
        <f>D128</f>
        <v>Absam</v>
      </c>
      <c r="AG128" s="65">
        <f>E128</f>
        <v>0</v>
      </c>
    </row>
    <row r="129" spans="1:33" s="12" customFormat="1" ht="15.75" x14ac:dyDescent="0.2">
      <c r="A129" s="65">
        <f t="shared" si="37"/>
        <v>141</v>
      </c>
      <c r="B129" s="73">
        <v>398</v>
      </c>
      <c r="C129" s="74" t="s">
        <v>423</v>
      </c>
      <c r="D129" s="75" t="s">
        <v>36</v>
      </c>
      <c r="E129" s="31"/>
      <c r="F129" s="66">
        <f t="shared" si="38"/>
        <v>4.99</v>
      </c>
      <c r="G129" s="67">
        <f t="shared" si="39"/>
        <v>141</v>
      </c>
      <c r="H129" s="68"/>
      <c r="I129" s="76">
        <v>6.34</v>
      </c>
      <c r="J129" s="76"/>
      <c r="K129" s="76">
        <v>5.59</v>
      </c>
      <c r="L129" s="76"/>
      <c r="M129" s="76">
        <v>4.99</v>
      </c>
      <c r="N129" s="76"/>
      <c r="O129" s="76"/>
      <c r="P129" s="76"/>
      <c r="Q129" s="76"/>
      <c r="R129" s="76"/>
      <c r="S129" s="76"/>
      <c r="T129" s="76"/>
      <c r="U129" s="76"/>
      <c r="V129" s="76"/>
      <c r="W129" s="76"/>
      <c r="X129" s="76"/>
      <c r="Y129" s="76"/>
      <c r="Z129" s="76"/>
      <c r="AA129" s="77"/>
      <c r="AB129" s="69"/>
      <c r="AC129" s="69"/>
    </row>
    <row r="130" spans="1:33" s="12" customFormat="1" ht="15.75" x14ac:dyDescent="0.2">
      <c r="A130" s="65">
        <f t="shared" si="37"/>
        <v>71</v>
      </c>
      <c r="B130" s="73">
        <v>22</v>
      </c>
      <c r="C130" s="74" t="s">
        <v>51</v>
      </c>
      <c r="D130" s="75" t="s">
        <v>36</v>
      </c>
      <c r="E130" s="78"/>
      <c r="F130" s="66">
        <f t="shared" si="38"/>
        <v>4.29</v>
      </c>
      <c r="G130" s="67">
        <f t="shared" si="39"/>
        <v>71</v>
      </c>
      <c r="H130" s="68"/>
      <c r="I130" s="76">
        <v>4.41</v>
      </c>
      <c r="J130" s="76"/>
      <c r="K130" s="76">
        <v>4.29</v>
      </c>
      <c r="L130" s="76"/>
      <c r="M130" s="76"/>
      <c r="N130" s="76"/>
      <c r="O130" s="76"/>
      <c r="P130" s="76"/>
      <c r="Q130" s="76"/>
      <c r="R130" s="76"/>
      <c r="S130" s="76"/>
      <c r="T130" s="76"/>
      <c r="U130" s="76"/>
      <c r="V130" s="76"/>
      <c r="W130" s="76"/>
      <c r="X130" s="76"/>
      <c r="Y130" s="76"/>
      <c r="Z130" s="76"/>
      <c r="AA130" s="77"/>
      <c r="AB130" s="69"/>
      <c r="AC130" s="69"/>
    </row>
    <row r="131" spans="1:33" s="12" customFormat="1" ht="15.75" x14ac:dyDescent="0.2">
      <c r="A131" s="65">
        <f t="shared" si="37"/>
        <v>2</v>
      </c>
      <c r="B131" s="73">
        <v>3</v>
      </c>
      <c r="C131" s="74" t="s">
        <v>24</v>
      </c>
      <c r="D131" s="75" t="s">
        <v>22</v>
      </c>
      <c r="E131" s="31"/>
      <c r="F131" s="66">
        <f t="shared" si="38"/>
        <v>3.03</v>
      </c>
      <c r="G131" s="67">
        <f t="shared" si="39"/>
        <v>2</v>
      </c>
      <c r="H131" s="68"/>
      <c r="I131" s="76">
        <v>3.03</v>
      </c>
      <c r="J131" s="76"/>
      <c r="K131" s="76"/>
      <c r="L131" s="76"/>
      <c r="M131" s="76"/>
      <c r="N131" s="76"/>
      <c r="O131" s="76"/>
      <c r="P131" s="76"/>
      <c r="Q131" s="76"/>
      <c r="R131" s="76"/>
      <c r="S131" s="76"/>
      <c r="T131" s="76"/>
      <c r="U131" s="76"/>
      <c r="V131" s="76"/>
      <c r="W131" s="76"/>
      <c r="X131" s="76"/>
      <c r="Y131" s="76"/>
      <c r="Z131" s="76"/>
      <c r="AA131" s="77"/>
      <c r="AB131" s="69"/>
      <c r="AC131" s="69"/>
      <c r="AD131" s="65">
        <f t="shared" ref="AD131:AG132" si="43">B131</f>
        <v>3</v>
      </c>
      <c r="AE131" s="65" t="str">
        <f t="shared" si="43"/>
        <v>GLEISCHER David</v>
      </c>
      <c r="AF131" s="65" t="str">
        <f t="shared" si="43"/>
        <v>ÖRV-Team</v>
      </c>
      <c r="AG131" s="65">
        <f t="shared" si="43"/>
        <v>0</v>
      </c>
    </row>
    <row r="132" spans="1:33" s="12" customFormat="1" ht="15.75" x14ac:dyDescent="0.2">
      <c r="A132" s="65">
        <f t="shared" si="37"/>
        <v>129</v>
      </c>
      <c r="B132" s="73">
        <v>25</v>
      </c>
      <c r="C132" s="74" t="s">
        <v>54</v>
      </c>
      <c r="D132" s="75" t="s">
        <v>36</v>
      </c>
      <c r="E132" s="31"/>
      <c r="F132" s="66">
        <f t="shared" si="38"/>
        <v>4.8600000000000003</v>
      </c>
      <c r="G132" s="67">
        <f t="shared" si="39"/>
        <v>129</v>
      </c>
      <c r="H132" s="68"/>
      <c r="I132" s="76">
        <v>5.2</v>
      </c>
      <c r="J132" s="76"/>
      <c r="K132" s="76">
        <v>5.01</v>
      </c>
      <c r="L132" s="76"/>
      <c r="M132" s="76">
        <v>4.8600000000000003</v>
      </c>
      <c r="N132" s="76"/>
      <c r="O132" s="76">
        <v>4.88</v>
      </c>
      <c r="P132" s="76"/>
      <c r="Q132" s="76"/>
      <c r="R132" s="76"/>
      <c r="S132" s="76"/>
      <c r="T132" s="76"/>
      <c r="U132" s="76"/>
      <c r="V132" s="76"/>
      <c r="W132" s="76"/>
      <c r="X132" s="76"/>
      <c r="Y132" s="76"/>
      <c r="Z132" s="76"/>
      <c r="AA132" s="77"/>
      <c r="AB132" s="69"/>
      <c r="AC132" s="69"/>
      <c r="AD132" s="65">
        <f t="shared" si="43"/>
        <v>25</v>
      </c>
      <c r="AE132" s="65" t="str">
        <f t="shared" si="43"/>
        <v>Gloria</v>
      </c>
      <c r="AF132" s="65" t="str">
        <f t="shared" si="43"/>
        <v>Wien</v>
      </c>
      <c r="AG132" s="65">
        <f t="shared" si="43"/>
        <v>0</v>
      </c>
    </row>
    <row r="133" spans="1:33" s="12" customFormat="1" ht="15.75" x14ac:dyDescent="0.2">
      <c r="A133" s="65">
        <f t="shared" si="37"/>
        <v>37</v>
      </c>
      <c r="B133" s="73">
        <v>166</v>
      </c>
      <c r="C133" s="74" t="s">
        <v>208</v>
      </c>
      <c r="D133" s="75" t="s">
        <v>36</v>
      </c>
      <c r="E133" s="31"/>
      <c r="F133" s="66">
        <f t="shared" si="38"/>
        <v>3.82</v>
      </c>
      <c r="G133" s="67">
        <f t="shared" si="39"/>
        <v>37</v>
      </c>
      <c r="H133" s="68"/>
      <c r="I133" s="76">
        <v>4.22</v>
      </c>
      <c r="J133" s="76"/>
      <c r="K133" s="76">
        <v>3.82</v>
      </c>
      <c r="L133" s="76"/>
      <c r="M133" s="76"/>
      <c r="N133" s="76"/>
      <c r="O133" s="76"/>
      <c r="P133" s="76"/>
      <c r="Q133" s="76"/>
      <c r="R133" s="76"/>
      <c r="S133" s="76"/>
      <c r="T133" s="76"/>
      <c r="U133" s="76"/>
      <c r="V133" s="76"/>
      <c r="W133" s="76"/>
      <c r="X133" s="76"/>
      <c r="Y133" s="76"/>
      <c r="Z133" s="76"/>
      <c r="AA133" s="77"/>
      <c r="AB133" s="69"/>
      <c r="AC133" s="69"/>
      <c r="AE133" s="12" t="str">
        <f>C133</f>
        <v>GROßSTEINER Christopher</v>
      </c>
    </row>
    <row r="134" spans="1:33" s="12" customFormat="1" ht="15.75" x14ac:dyDescent="0.2">
      <c r="A134" s="65">
        <f t="shared" si="37"/>
        <v>4</v>
      </c>
      <c r="B134" s="73">
        <v>142</v>
      </c>
      <c r="C134" s="75" t="s">
        <v>182</v>
      </c>
      <c r="D134" s="75" t="s">
        <v>180</v>
      </c>
      <c r="E134" s="31"/>
      <c r="F134" s="66">
        <f t="shared" si="38"/>
        <v>3.17</v>
      </c>
      <c r="G134" s="67">
        <f t="shared" si="39"/>
        <v>4</v>
      </c>
      <c r="H134" s="68"/>
      <c r="I134" s="76">
        <v>3.43</v>
      </c>
      <c r="J134" s="76"/>
      <c r="K134" s="76">
        <v>3.34</v>
      </c>
      <c r="L134" s="76"/>
      <c r="M134" s="76">
        <v>3.17</v>
      </c>
      <c r="N134" s="76"/>
      <c r="O134" s="76"/>
      <c r="P134" s="76"/>
      <c r="Q134" s="76"/>
      <c r="R134" s="76"/>
      <c r="S134" s="76"/>
      <c r="T134" s="76"/>
      <c r="U134" s="76"/>
      <c r="V134" s="76"/>
      <c r="W134" s="76"/>
      <c r="X134" s="76"/>
      <c r="Y134" s="76"/>
      <c r="Z134" s="76"/>
      <c r="AA134" s="77"/>
      <c r="AB134" s="69"/>
      <c r="AC134" s="69"/>
    </row>
    <row r="135" spans="1:33" s="12" customFormat="1" ht="15.75" x14ac:dyDescent="0.2">
      <c r="A135" s="65">
        <f t="shared" si="37"/>
        <v>279</v>
      </c>
      <c r="B135" s="73">
        <v>141</v>
      </c>
      <c r="C135" s="74" t="s">
        <v>181</v>
      </c>
      <c r="D135" s="75" t="s">
        <v>180</v>
      </c>
      <c r="E135" s="31"/>
      <c r="F135" s="66">
        <f t="shared" si="38"/>
        <v>6.78</v>
      </c>
      <c r="G135" s="67">
        <f t="shared" si="39"/>
        <v>279</v>
      </c>
      <c r="H135" s="68"/>
      <c r="I135" s="76">
        <v>6.78</v>
      </c>
      <c r="J135" s="76"/>
      <c r="K135" s="76">
        <v>15.03</v>
      </c>
      <c r="L135" s="76"/>
      <c r="M135" s="76">
        <v>10.33</v>
      </c>
      <c r="N135" s="76"/>
      <c r="O135" s="76"/>
      <c r="P135" s="76"/>
      <c r="Q135" s="76"/>
      <c r="R135" s="76"/>
      <c r="S135" s="76"/>
      <c r="T135" s="76"/>
      <c r="U135" s="76"/>
      <c r="V135" s="76"/>
      <c r="W135" s="76"/>
      <c r="X135" s="76"/>
      <c r="Y135" s="76"/>
      <c r="Z135" s="76"/>
      <c r="AA135" s="77"/>
      <c r="AB135" s="69"/>
      <c r="AC135" s="69"/>
      <c r="AE135" s="12" t="str">
        <f>C135</f>
        <v>GUSERL Pia</v>
      </c>
    </row>
    <row r="136" spans="1:33" s="12" customFormat="1" ht="15.75" x14ac:dyDescent="0.2">
      <c r="A136" s="65">
        <f t="shared" si="37"/>
        <v>159</v>
      </c>
      <c r="B136" s="73">
        <v>140</v>
      </c>
      <c r="C136" s="74" t="s">
        <v>179</v>
      </c>
      <c r="D136" s="75" t="s">
        <v>180</v>
      </c>
      <c r="E136" s="31"/>
      <c r="F136" s="66">
        <f t="shared" si="38"/>
        <v>5.16</v>
      </c>
      <c r="G136" s="67">
        <f t="shared" si="39"/>
        <v>159</v>
      </c>
      <c r="H136" s="68"/>
      <c r="I136" s="76">
        <v>5.36</v>
      </c>
      <c r="J136" s="76"/>
      <c r="K136" s="76">
        <v>10.220000000000001</v>
      </c>
      <c r="L136" s="76"/>
      <c r="M136" s="76">
        <v>5.16</v>
      </c>
      <c r="N136" s="76"/>
      <c r="O136" s="76"/>
      <c r="P136" s="76"/>
      <c r="Q136" s="76"/>
      <c r="R136" s="76"/>
      <c r="S136" s="76"/>
      <c r="T136" s="76"/>
      <c r="U136" s="76"/>
      <c r="V136" s="76"/>
      <c r="W136" s="76"/>
      <c r="X136" s="76"/>
      <c r="Y136" s="76"/>
      <c r="Z136" s="76"/>
      <c r="AA136" s="77"/>
      <c r="AB136" s="69"/>
      <c r="AC136" s="69"/>
      <c r="AE136" s="12" t="str">
        <f>C136</f>
        <v>GUSERL Selina</v>
      </c>
      <c r="AF136" s="12" t="str">
        <f>D136</f>
        <v>Widmungsmauer</v>
      </c>
    </row>
    <row r="137" spans="1:33" s="12" customFormat="1" ht="15.75" x14ac:dyDescent="0.2">
      <c r="A137" s="65">
        <f t="shared" si="37"/>
        <v>66</v>
      </c>
      <c r="B137" s="73">
        <v>152</v>
      </c>
      <c r="C137" s="74" t="s">
        <v>192</v>
      </c>
      <c r="D137" s="75" t="s">
        <v>36</v>
      </c>
      <c r="E137" s="31"/>
      <c r="F137" s="66">
        <f t="shared" si="38"/>
        <v>4.1399999999999997</v>
      </c>
      <c r="G137" s="67">
        <f t="shared" si="39"/>
        <v>66</v>
      </c>
      <c r="H137" s="68"/>
      <c r="I137" s="76">
        <v>4.82</v>
      </c>
      <c r="J137" s="76"/>
      <c r="K137" s="76">
        <v>4.21</v>
      </c>
      <c r="L137" s="76"/>
      <c r="M137" s="76">
        <v>4.1399999999999997</v>
      </c>
      <c r="N137" s="76"/>
      <c r="O137" s="76"/>
      <c r="P137" s="76"/>
      <c r="Q137" s="76"/>
      <c r="R137" s="76"/>
      <c r="S137" s="76"/>
      <c r="T137" s="76"/>
      <c r="U137" s="76"/>
      <c r="V137" s="76"/>
      <c r="W137" s="76"/>
      <c r="X137" s="76"/>
      <c r="Y137" s="76"/>
      <c r="Z137" s="76"/>
      <c r="AA137" s="77"/>
      <c r="AB137" s="3"/>
      <c r="AC137" s="3"/>
      <c r="AD137" s="1"/>
      <c r="AE137" s="1"/>
      <c r="AF137" s="1"/>
      <c r="AG137" s="1"/>
    </row>
    <row r="138" spans="1:33" s="12" customFormat="1" ht="15.75" x14ac:dyDescent="0.2">
      <c r="A138" s="65">
        <f t="shared" si="37"/>
        <v>327</v>
      </c>
      <c r="B138" s="73">
        <v>251</v>
      </c>
      <c r="C138" s="74" t="s">
        <v>284</v>
      </c>
      <c r="D138" s="75" t="s">
        <v>36</v>
      </c>
      <c r="E138" s="31"/>
      <c r="F138" s="66">
        <f t="shared" si="38"/>
        <v>8.23</v>
      </c>
      <c r="G138" s="67">
        <f t="shared" si="39"/>
        <v>327</v>
      </c>
      <c r="H138" s="68"/>
      <c r="I138" s="76">
        <v>8.23</v>
      </c>
      <c r="J138" s="76"/>
      <c r="K138" s="76"/>
      <c r="L138" s="76"/>
      <c r="M138" s="76"/>
      <c r="N138" s="76"/>
      <c r="O138" s="76"/>
      <c r="P138" s="76"/>
      <c r="Q138" s="76"/>
      <c r="R138" s="76"/>
      <c r="S138" s="76"/>
      <c r="T138" s="76"/>
      <c r="U138" s="76"/>
      <c r="V138" s="76"/>
      <c r="W138" s="76"/>
      <c r="X138" s="76"/>
      <c r="Y138" s="76"/>
      <c r="Z138" s="76"/>
      <c r="AA138" s="77"/>
      <c r="AB138" s="69"/>
      <c r="AC138" s="69"/>
      <c r="AD138" s="65">
        <f t="shared" ref="AD138:AG139" si="44">B138</f>
        <v>251</v>
      </c>
      <c r="AE138" s="65" t="str">
        <f t="shared" si="44"/>
        <v>Hanna</v>
      </c>
      <c r="AF138" s="65" t="str">
        <f t="shared" si="44"/>
        <v>Wien</v>
      </c>
      <c r="AG138" s="65">
        <f t="shared" si="44"/>
        <v>0</v>
      </c>
    </row>
    <row r="139" spans="1:33" s="12" customFormat="1" ht="15.75" x14ac:dyDescent="0.2">
      <c r="A139" s="65">
        <f t="shared" si="37"/>
        <v>270</v>
      </c>
      <c r="B139" s="73">
        <v>379</v>
      </c>
      <c r="C139" s="74" t="s">
        <v>409</v>
      </c>
      <c r="D139" s="75" t="s">
        <v>36</v>
      </c>
      <c r="E139" s="31"/>
      <c r="F139" s="66">
        <f t="shared" si="38"/>
        <v>6.59</v>
      </c>
      <c r="G139" s="67">
        <f t="shared" si="39"/>
        <v>270</v>
      </c>
      <c r="H139" s="68"/>
      <c r="I139" s="76">
        <v>7.19</v>
      </c>
      <c r="J139" s="76"/>
      <c r="K139" s="76">
        <v>7.09</v>
      </c>
      <c r="L139" s="76"/>
      <c r="M139" s="76">
        <v>6.59</v>
      </c>
      <c r="N139" s="76"/>
      <c r="O139" s="76">
        <v>8.5399999999999991</v>
      </c>
      <c r="P139" s="76"/>
      <c r="Q139" s="76"/>
      <c r="R139" s="76"/>
      <c r="S139" s="76"/>
      <c r="T139" s="76"/>
      <c r="U139" s="76"/>
      <c r="V139" s="76"/>
      <c r="W139" s="76"/>
      <c r="X139" s="76"/>
      <c r="Y139" s="76"/>
      <c r="Z139" s="76"/>
      <c r="AA139" s="77"/>
      <c r="AB139" s="69"/>
      <c r="AC139" s="69"/>
      <c r="AD139" s="65">
        <f t="shared" si="44"/>
        <v>379</v>
      </c>
      <c r="AE139" s="65" t="str">
        <f t="shared" si="44"/>
        <v>HANNAH MARIA</v>
      </c>
      <c r="AF139" s="65" t="str">
        <f t="shared" si="44"/>
        <v>Wien</v>
      </c>
      <c r="AG139" s="65">
        <f t="shared" si="44"/>
        <v>0</v>
      </c>
    </row>
    <row r="140" spans="1:33" s="12" customFormat="1" ht="15.75" x14ac:dyDescent="0.2">
      <c r="A140" s="65">
        <f t="shared" si="37"/>
        <v>130</v>
      </c>
      <c r="B140" s="73">
        <v>400</v>
      </c>
      <c r="C140" s="74" t="s">
        <v>425</v>
      </c>
      <c r="D140" s="75" t="s">
        <v>36</v>
      </c>
      <c r="E140" s="31"/>
      <c r="F140" s="66">
        <f t="shared" si="38"/>
        <v>4.88</v>
      </c>
      <c r="G140" s="67">
        <f t="shared" si="39"/>
        <v>130</v>
      </c>
      <c r="H140" s="68"/>
      <c r="I140" s="76">
        <v>5.08</v>
      </c>
      <c r="J140" s="76"/>
      <c r="K140" s="76">
        <v>4.88</v>
      </c>
      <c r="L140" s="76"/>
      <c r="M140" s="76"/>
      <c r="N140" s="76"/>
      <c r="O140" s="76"/>
      <c r="P140" s="76"/>
      <c r="Q140" s="76"/>
      <c r="R140" s="76"/>
      <c r="S140" s="76"/>
      <c r="T140" s="76"/>
      <c r="U140" s="76"/>
      <c r="V140" s="76"/>
      <c r="W140" s="76"/>
      <c r="X140" s="76"/>
      <c r="Y140" s="76"/>
      <c r="Z140" s="76"/>
      <c r="AA140" s="77"/>
      <c r="AB140" s="69"/>
      <c r="AC140" s="69"/>
    </row>
    <row r="141" spans="1:33" s="12" customFormat="1" ht="15.75" x14ac:dyDescent="0.2">
      <c r="A141" s="65">
        <f t="shared" si="37"/>
        <v>59</v>
      </c>
      <c r="B141" s="73">
        <v>160</v>
      </c>
      <c r="C141" s="74" t="s">
        <v>201</v>
      </c>
      <c r="D141" s="75" t="s">
        <v>36</v>
      </c>
      <c r="E141" s="31"/>
      <c r="F141" s="66">
        <f t="shared" si="38"/>
        <v>4.07</v>
      </c>
      <c r="G141" s="67">
        <f t="shared" si="39"/>
        <v>59</v>
      </c>
      <c r="H141" s="68"/>
      <c r="I141" s="76">
        <v>4.07</v>
      </c>
      <c r="J141" s="76"/>
      <c r="K141" s="76"/>
      <c r="L141" s="76"/>
      <c r="M141" s="76"/>
      <c r="N141" s="76"/>
      <c r="O141" s="76"/>
      <c r="P141" s="76"/>
      <c r="Q141" s="76"/>
      <c r="R141" s="76"/>
      <c r="S141" s="76"/>
      <c r="T141" s="76"/>
      <c r="U141" s="76"/>
      <c r="V141" s="76"/>
      <c r="W141" s="76"/>
      <c r="X141" s="76"/>
      <c r="Y141" s="76"/>
      <c r="Z141" s="76"/>
      <c r="AA141" s="77"/>
      <c r="AB141" s="69"/>
      <c r="AC141" s="69"/>
      <c r="AD141" s="65">
        <f t="shared" ref="AD141:AG142" si="45">B141</f>
        <v>160</v>
      </c>
      <c r="AE141" s="65" t="str">
        <f t="shared" si="45"/>
        <v>HARTMANN Felix</v>
      </c>
      <c r="AF141" s="65" t="str">
        <f t="shared" si="45"/>
        <v>Wien</v>
      </c>
      <c r="AG141" s="65">
        <f t="shared" si="45"/>
        <v>0</v>
      </c>
    </row>
    <row r="142" spans="1:33" s="12" customFormat="1" ht="15.75" x14ac:dyDescent="0.2">
      <c r="A142" s="65">
        <f t="shared" si="37"/>
        <v>17</v>
      </c>
      <c r="B142" s="73">
        <v>161</v>
      </c>
      <c r="C142" s="74" t="s">
        <v>202</v>
      </c>
      <c r="D142" s="75" t="s">
        <v>36</v>
      </c>
      <c r="E142" s="31"/>
      <c r="F142" s="66">
        <f t="shared" si="38"/>
        <v>3.54</v>
      </c>
      <c r="G142" s="67">
        <f t="shared" si="39"/>
        <v>17</v>
      </c>
      <c r="H142" s="68"/>
      <c r="I142" s="76">
        <v>3.54</v>
      </c>
      <c r="J142" s="76"/>
      <c r="K142" s="76">
        <v>3.61</v>
      </c>
      <c r="L142" s="76"/>
      <c r="M142" s="76"/>
      <c r="N142" s="76"/>
      <c r="O142" s="76"/>
      <c r="P142" s="76"/>
      <c r="Q142" s="76"/>
      <c r="R142" s="76"/>
      <c r="S142" s="76"/>
      <c r="T142" s="76"/>
      <c r="U142" s="76"/>
      <c r="V142" s="76"/>
      <c r="W142" s="76"/>
      <c r="X142" s="76"/>
      <c r="Y142" s="76"/>
      <c r="Z142" s="76"/>
      <c r="AA142" s="77"/>
      <c r="AB142" s="69"/>
      <c r="AC142" s="69"/>
      <c r="AD142" s="65">
        <f t="shared" si="45"/>
        <v>161</v>
      </c>
      <c r="AE142" s="65" t="str">
        <f t="shared" si="45"/>
        <v>HARTMANN Michael</v>
      </c>
      <c r="AF142" s="65" t="str">
        <f t="shared" si="45"/>
        <v>Wien</v>
      </c>
      <c r="AG142" s="65">
        <f t="shared" si="45"/>
        <v>0</v>
      </c>
    </row>
    <row r="143" spans="1:33" s="12" customFormat="1" ht="15.75" x14ac:dyDescent="0.2">
      <c r="A143" s="65">
        <f t="shared" si="37"/>
        <v>35</v>
      </c>
      <c r="B143" s="73">
        <v>74</v>
      </c>
      <c r="C143" s="74" t="s">
        <v>108</v>
      </c>
      <c r="D143" s="75" t="s">
        <v>109</v>
      </c>
      <c r="E143" s="31"/>
      <c r="F143" s="66">
        <f t="shared" si="38"/>
        <v>3.8</v>
      </c>
      <c r="G143" s="67">
        <f t="shared" si="39"/>
        <v>35</v>
      </c>
      <c r="H143" s="68"/>
      <c r="I143" s="76">
        <v>4.51</v>
      </c>
      <c r="J143" s="76"/>
      <c r="K143" s="76">
        <v>4</v>
      </c>
      <c r="L143" s="76"/>
      <c r="M143" s="76">
        <v>3.8</v>
      </c>
      <c r="N143" s="76"/>
      <c r="O143" s="76"/>
      <c r="P143" s="76"/>
      <c r="Q143" s="76"/>
      <c r="R143" s="76"/>
      <c r="S143" s="76"/>
      <c r="T143" s="76"/>
      <c r="U143" s="76"/>
      <c r="V143" s="76"/>
      <c r="W143" s="76"/>
      <c r="X143" s="76"/>
      <c r="Y143" s="76"/>
      <c r="Z143" s="76"/>
      <c r="AA143" s="77"/>
      <c r="AB143" s="69"/>
      <c r="AC143" s="69"/>
    </row>
    <row r="144" spans="1:33" s="12" customFormat="1" ht="15.75" x14ac:dyDescent="0.2">
      <c r="A144" s="65">
        <f t="shared" si="37"/>
        <v>111</v>
      </c>
      <c r="B144" s="73">
        <v>405</v>
      </c>
      <c r="C144" s="79" t="s">
        <v>428</v>
      </c>
      <c r="D144" s="80" t="s">
        <v>36</v>
      </c>
      <c r="E144" s="31"/>
      <c r="F144" s="66">
        <f t="shared" si="38"/>
        <v>4.6500000000000004</v>
      </c>
      <c r="G144" s="67">
        <f t="shared" si="39"/>
        <v>111</v>
      </c>
      <c r="H144" s="68"/>
      <c r="I144" s="76">
        <v>4.82</v>
      </c>
      <c r="J144" s="76"/>
      <c r="K144" s="76">
        <v>4.6500000000000004</v>
      </c>
      <c r="L144" s="76"/>
      <c r="M144" s="76">
        <v>5.94</v>
      </c>
      <c r="N144" s="76"/>
      <c r="O144" s="76"/>
      <c r="P144" s="76"/>
      <c r="Q144" s="76"/>
      <c r="R144" s="76"/>
      <c r="S144" s="76"/>
      <c r="T144" s="76"/>
      <c r="U144" s="76"/>
      <c r="V144" s="76"/>
      <c r="W144" s="76"/>
      <c r="X144" s="76"/>
      <c r="Y144" s="76"/>
      <c r="Z144" s="76"/>
      <c r="AA144" s="77"/>
      <c r="AB144" s="69"/>
      <c r="AC144" s="69"/>
      <c r="AD144" s="65">
        <f>B144</f>
        <v>405</v>
      </c>
      <c r="AE144" s="65" t="str">
        <f>C144</f>
        <v>HASANOVIC Alia</v>
      </c>
      <c r="AF144" s="65" t="str">
        <f>D144</f>
        <v>Wien</v>
      </c>
      <c r="AG144" s="65">
        <f>E144</f>
        <v>0</v>
      </c>
    </row>
    <row r="145" spans="1:33" s="12" customFormat="1" ht="15.75" x14ac:dyDescent="0.2">
      <c r="A145" s="65">
        <f t="shared" si="37"/>
        <v>374</v>
      </c>
      <c r="B145" s="73">
        <v>209</v>
      </c>
      <c r="C145" s="74" t="s">
        <v>250</v>
      </c>
      <c r="D145" s="75" t="s">
        <v>36</v>
      </c>
      <c r="E145" s="31"/>
      <c r="F145" s="66">
        <f t="shared" si="38"/>
        <v>10.41</v>
      </c>
      <c r="G145" s="67">
        <f t="shared" si="39"/>
        <v>374</v>
      </c>
      <c r="H145" s="68"/>
      <c r="I145" s="76">
        <v>10.41</v>
      </c>
      <c r="J145" s="76"/>
      <c r="K145" s="76"/>
      <c r="L145" s="76"/>
      <c r="M145" s="76"/>
      <c r="N145" s="76"/>
      <c r="O145" s="76"/>
      <c r="P145" s="76"/>
      <c r="Q145" s="76"/>
      <c r="R145" s="76"/>
      <c r="S145" s="76"/>
      <c r="T145" s="76"/>
      <c r="U145" s="76"/>
      <c r="V145" s="76"/>
      <c r="W145" s="76"/>
      <c r="X145" s="76"/>
      <c r="Y145" s="76"/>
      <c r="Z145" s="76"/>
      <c r="AA145" s="77"/>
      <c r="AB145" s="69"/>
      <c r="AC145" s="69"/>
    </row>
    <row r="146" spans="1:33" s="12" customFormat="1" ht="15.75" x14ac:dyDescent="0.2">
      <c r="A146" s="65">
        <f t="shared" si="37"/>
        <v>168</v>
      </c>
      <c r="B146" s="73">
        <v>34</v>
      </c>
      <c r="C146" s="74" t="s">
        <v>62</v>
      </c>
      <c r="D146" s="75" t="s">
        <v>36</v>
      </c>
      <c r="E146" s="31"/>
      <c r="F146" s="66">
        <f t="shared" si="38"/>
        <v>5.2</v>
      </c>
      <c r="G146" s="67">
        <f t="shared" si="39"/>
        <v>168</v>
      </c>
      <c r="H146" s="68"/>
      <c r="I146" s="76">
        <v>5.2</v>
      </c>
      <c r="J146" s="76"/>
      <c r="K146" s="76"/>
      <c r="L146" s="76"/>
      <c r="M146" s="76"/>
      <c r="N146" s="76"/>
      <c r="O146" s="76"/>
      <c r="P146" s="76"/>
      <c r="Q146" s="76"/>
      <c r="R146" s="76"/>
      <c r="S146" s="76"/>
      <c r="T146" s="76"/>
      <c r="U146" s="76"/>
      <c r="V146" s="76"/>
      <c r="W146" s="76"/>
      <c r="X146" s="76"/>
      <c r="Y146" s="76"/>
      <c r="Z146" s="76"/>
      <c r="AA146" s="77"/>
      <c r="AB146" s="69"/>
      <c r="AC146" s="69"/>
    </row>
    <row r="147" spans="1:33" s="12" customFormat="1" ht="15.75" x14ac:dyDescent="0.2">
      <c r="A147" s="65">
        <f t="shared" si="37"/>
        <v>122</v>
      </c>
      <c r="B147" s="73">
        <v>100</v>
      </c>
      <c r="C147" s="74" t="s">
        <v>136</v>
      </c>
      <c r="D147" s="75" t="s">
        <v>36</v>
      </c>
      <c r="E147" s="31"/>
      <c r="F147" s="66">
        <f t="shared" si="38"/>
        <v>4.78</v>
      </c>
      <c r="G147" s="67">
        <f t="shared" si="39"/>
        <v>122</v>
      </c>
      <c r="H147" s="68"/>
      <c r="I147" s="76">
        <v>6.85</v>
      </c>
      <c r="J147" s="76"/>
      <c r="K147" s="76">
        <v>5.92</v>
      </c>
      <c r="L147" s="76"/>
      <c r="M147" s="76">
        <v>4.78</v>
      </c>
      <c r="N147" s="76"/>
      <c r="O147" s="76"/>
      <c r="P147" s="76"/>
      <c r="Q147" s="76"/>
      <c r="R147" s="76"/>
      <c r="S147" s="76"/>
      <c r="T147" s="76"/>
      <c r="U147" s="76"/>
      <c r="V147" s="76"/>
      <c r="W147" s="76"/>
      <c r="X147" s="76"/>
      <c r="Y147" s="76"/>
      <c r="Z147" s="76"/>
      <c r="AA147" s="77"/>
      <c r="AB147" s="69"/>
      <c r="AC147" s="69"/>
      <c r="AD147" s="65">
        <f t="shared" ref="AD147:AG154" si="46">B147</f>
        <v>100</v>
      </c>
      <c r="AE147" s="65" t="str">
        <f t="shared" si="46"/>
        <v>HELEN</v>
      </c>
      <c r="AF147" s="65" t="str">
        <f t="shared" si="46"/>
        <v>Wien</v>
      </c>
      <c r="AG147" s="65">
        <f t="shared" si="46"/>
        <v>0</v>
      </c>
    </row>
    <row r="148" spans="1:33" s="12" customFormat="1" ht="15.75" x14ac:dyDescent="0.2">
      <c r="A148" s="65">
        <f t="shared" si="37"/>
        <v>11</v>
      </c>
      <c r="B148" s="73">
        <v>104</v>
      </c>
      <c r="C148" s="74" t="s">
        <v>140</v>
      </c>
      <c r="D148" s="75" t="s">
        <v>36</v>
      </c>
      <c r="E148" s="31"/>
      <c r="F148" s="66">
        <f t="shared" si="38"/>
        <v>3.42</v>
      </c>
      <c r="G148" s="67">
        <f t="shared" si="39"/>
        <v>11</v>
      </c>
      <c r="H148" s="68"/>
      <c r="I148" s="76">
        <v>3.42</v>
      </c>
      <c r="J148" s="76"/>
      <c r="K148" s="76"/>
      <c r="L148" s="76"/>
      <c r="M148" s="76"/>
      <c r="N148" s="76"/>
      <c r="O148" s="76"/>
      <c r="P148" s="76"/>
      <c r="Q148" s="76"/>
      <c r="R148" s="76"/>
      <c r="S148" s="76"/>
      <c r="T148" s="76"/>
      <c r="U148" s="76"/>
      <c r="V148" s="76"/>
      <c r="W148" s="76"/>
      <c r="X148" s="76"/>
      <c r="Y148" s="76"/>
      <c r="Z148" s="76"/>
      <c r="AA148" s="77"/>
      <c r="AB148" s="69"/>
      <c r="AC148" s="69"/>
      <c r="AD148" s="65">
        <f t="shared" si="46"/>
        <v>104</v>
      </c>
      <c r="AE148" s="65" t="str">
        <f t="shared" si="46"/>
        <v>HIESS Martin</v>
      </c>
      <c r="AF148" s="65" t="str">
        <f t="shared" si="46"/>
        <v>Wien</v>
      </c>
      <c r="AG148" s="65">
        <f t="shared" si="46"/>
        <v>0</v>
      </c>
    </row>
    <row r="149" spans="1:33" s="12" customFormat="1" ht="15.75" x14ac:dyDescent="0.2">
      <c r="A149" s="65">
        <f t="shared" si="37"/>
        <v>86</v>
      </c>
      <c r="B149" s="73">
        <v>103</v>
      </c>
      <c r="C149" s="74" t="s">
        <v>139</v>
      </c>
      <c r="D149" s="75" t="s">
        <v>36</v>
      </c>
      <c r="E149" s="31"/>
      <c r="F149" s="66">
        <f t="shared" si="38"/>
        <v>4.4400000000000004</v>
      </c>
      <c r="G149" s="67">
        <f t="shared" si="39"/>
        <v>86</v>
      </c>
      <c r="H149" s="68"/>
      <c r="I149" s="76">
        <v>4.4400000000000004</v>
      </c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76"/>
      <c r="U149" s="76"/>
      <c r="V149" s="76"/>
      <c r="W149" s="76"/>
      <c r="X149" s="76"/>
      <c r="Y149" s="76"/>
      <c r="Z149" s="76"/>
      <c r="AA149" s="77"/>
      <c r="AB149" s="69"/>
      <c r="AC149" s="69"/>
      <c r="AD149" s="65">
        <f t="shared" si="46"/>
        <v>103</v>
      </c>
      <c r="AE149" s="65" t="str">
        <f t="shared" si="46"/>
        <v>HIESS Melissa</v>
      </c>
      <c r="AF149" s="65" t="str">
        <f t="shared" si="46"/>
        <v>Wien</v>
      </c>
      <c r="AG149" s="65">
        <f t="shared" si="46"/>
        <v>0</v>
      </c>
    </row>
    <row r="150" spans="1:33" s="12" customFormat="1" ht="15.75" x14ac:dyDescent="0.2">
      <c r="A150" s="65">
        <f t="shared" si="37"/>
        <v>173</v>
      </c>
      <c r="B150" s="73">
        <v>128</v>
      </c>
      <c r="C150" s="74" t="s">
        <v>166</v>
      </c>
      <c r="D150" s="75" t="s">
        <v>36</v>
      </c>
      <c r="E150" s="31"/>
      <c r="F150" s="66">
        <f t="shared" si="38"/>
        <v>5.23</v>
      </c>
      <c r="G150" s="67">
        <f t="shared" si="39"/>
        <v>173</v>
      </c>
      <c r="H150" s="68"/>
      <c r="I150" s="76">
        <v>5.23</v>
      </c>
      <c r="J150" s="76"/>
      <c r="K150" s="76"/>
      <c r="L150" s="76"/>
      <c r="M150" s="76"/>
      <c r="N150" s="76"/>
      <c r="O150" s="76"/>
      <c r="P150" s="76"/>
      <c r="Q150" s="76"/>
      <c r="R150" s="76"/>
      <c r="S150" s="76"/>
      <c r="T150" s="76"/>
      <c r="U150" s="76"/>
      <c r="V150" s="76"/>
      <c r="W150" s="76"/>
      <c r="X150" s="76"/>
      <c r="Y150" s="76"/>
      <c r="Z150" s="76"/>
      <c r="AA150" s="77"/>
      <c r="AB150" s="69"/>
      <c r="AC150" s="69"/>
      <c r="AD150" s="65">
        <f t="shared" si="46"/>
        <v>128</v>
      </c>
      <c r="AE150" s="65" t="str">
        <f t="shared" si="46"/>
        <v>HINKAR Max</v>
      </c>
      <c r="AF150" s="65" t="str">
        <f t="shared" si="46"/>
        <v>Wien</v>
      </c>
      <c r="AG150" s="65">
        <f t="shared" si="46"/>
        <v>0</v>
      </c>
    </row>
    <row r="151" spans="1:33" s="12" customFormat="1" ht="15.75" x14ac:dyDescent="0.2">
      <c r="A151" s="65">
        <f t="shared" si="37"/>
        <v>65</v>
      </c>
      <c r="B151" s="73">
        <v>258</v>
      </c>
      <c r="C151" s="74" t="s">
        <v>293</v>
      </c>
      <c r="D151" s="75" t="s">
        <v>36</v>
      </c>
      <c r="E151" s="31"/>
      <c r="F151" s="66">
        <f t="shared" si="38"/>
        <v>4.13</v>
      </c>
      <c r="G151" s="67">
        <f t="shared" si="39"/>
        <v>65</v>
      </c>
      <c r="H151" s="68"/>
      <c r="I151" s="76">
        <v>4.13</v>
      </c>
      <c r="J151" s="76"/>
      <c r="K151" s="76"/>
      <c r="L151" s="76"/>
      <c r="M151" s="76"/>
      <c r="N151" s="76"/>
      <c r="O151" s="76"/>
      <c r="P151" s="76"/>
      <c r="Q151" s="76"/>
      <c r="R151" s="76"/>
      <c r="S151" s="76"/>
      <c r="T151" s="76"/>
      <c r="U151" s="76"/>
      <c r="V151" s="76"/>
      <c r="W151" s="76"/>
      <c r="X151" s="76"/>
      <c r="Y151" s="76"/>
      <c r="Z151" s="76"/>
      <c r="AA151" s="77"/>
      <c r="AB151" s="69"/>
      <c r="AC151" s="69"/>
      <c r="AD151" s="65">
        <f t="shared" si="46"/>
        <v>258</v>
      </c>
      <c r="AE151" s="65" t="str">
        <f t="shared" si="46"/>
        <v>HUOH-BLOCH Andreas</v>
      </c>
      <c r="AF151" s="65" t="str">
        <f t="shared" si="46"/>
        <v>Wien</v>
      </c>
      <c r="AG151" s="65">
        <f t="shared" si="46"/>
        <v>0</v>
      </c>
    </row>
    <row r="152" spans="1:33" s="12" customFormat="1" ht="15.75" x14ac:dyDescent="0.2">
      <c r="A152" s="65">
        <f t="shared" si="37"/>
        <v>239</v>
      </c>
      <c r="B152" s="73">
        <v>318</v>
      </c>
      <c r="C152" s="74" t="s">
        <v>348</v>
      </c>
      <c r="D152" s="75" t="s">
        <v>36</v>
      </c>
      <c r="E152" s="31"/>
      <c r="F152" s="66">
        <f t="shared" si="38"/>
        <v>6</v>
      </c>
      <c r="G152" s="67">
        <f t="shared" si="39"/>
        <v>239</v>
      </c>
      <c r="H152" s="68"/>
      <c r="I152" s="76">
        <v>6</v>
      </c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76"/>
      <c r="U152" s="76"/>
      <c r="V152" s="76"/>
      <c r="W152" s="76"/>
      <c r="X152" s="76"/>
      <c r="Y152" s="76"/>
      <c r="Z152" s="76"/>
      <c r="AA152" s="77"/>
      <c r="AB152" s="69"/>
      <c r="AC152" s="69"/>
      <c r="AD152" s="65">
        <f t="shared" si="46"/>
        <v>318</v>
      </c>
      <c r="AE152" s="65" t="str">
        <f t="shared" si="46"/>
        <v>Idris</v>
      </c>
      <c r="AF152" s="65" t="str">
        <f t="shared" si="46"/>
        <v>Wien</v>
      </c>
      <c r="AG152" s="65">
        <f t="shared" si="46"/>
        <v>0</v>
      </c>
    </row>
    <row r="153" spans="1:33" s="12" customFormat="1" ht="15.75" x14ac:dyDescent="0.2">
      <c r="A153" s="65">
        <f t="shared" ref="A153:A216" si="47">G153</f>
        <v>59</v>
      </c>
      <c r="B153" s="73">
        <v>157</v>
      </c>
      <c r="C153" s="74" t="s">
        <v>197</v>
      </c>
      <c r="D153" s="75" t="s">
        <v>36</v>
      </c>
      <c r="E153" s="31"/>
      <c r="F153" s="66">
        <f t="shared" ref="F153:F216" si="48">IF(SUM(H153:AB153)&gt;0,MIN(H153:AB153)," ")</f>
        <v>4.07</v>
      </c>
      <c r="G153" s="67">
        <f t="shared" ref="G153:G216" si="49">IF(ISNUMBER(F153),RANK(F153,$F$25:$F$539,1)," ")</f>
        <v>59</v>
      </c>
      <c r="H153" s="68"/>
      <c r="I153" s="76">
        <v>4.07</v>
      </c>
      <c r="J153" s="76"/>
      <c r="K153" s="76"/>
      <c r="L153" s="76"/>
      <c r="M153" s="76"/>
      <c r="N153" s="76"/>
      <c r="O153" s="76"/>
      <c r="P153" s="76"/>
      <c r="Q153" s="76"/>
      <c r="R153" s="76"/>
      <c r="S153" s="76"/>
      <c r="T153" s="76"/>
      <c r="U153" s="76"/>
      <c r="V153" s="76"/>
      <c r="W153" s="76"/>
      <c r="X153" s="76"/>
      <c r="Y153" s="76"/>
      <c r="Z153" s="76"/>
      <c r="AA153" s="77"/>
      <c r="AB153" s="69"/>
      <c r="AC153" s="69"/>
      <c r="AD153" s="65">
        <f t="shared" si="46"/>
        <v>157</v>
      </c>
      <c r="AE153" s="65" t="str">
        <f t="shared" si="46"/>
        <v>Illias</v>
      </c>
      <c r="AF153" s="65" t="str">
        <f t="shared" si="46"/>
        <v>Wien</v>
      </c>
      <c r="AG153" s="65">
        <f t="shared" si="46"/>
        <v>0</v>
      </c>
    </row>
    <row r="154" spans="1:33" s="12" customFormat="1" ht="15.75" x14ac:dyDescent="0.2">
      <c r="A154" s="65">
        <f t="shared" si="47"/>
        <v>105</v>
      </c>
      <c r="B154" s="73">
        <v>287</v>
      </c>
      <c r="C154" s="74" t="s">
        <v>320</v>
      </c>
      <c r="D154" s="75" t="s">
        <v>36</v>
      </c>
      <c r="E154" s="31"/>
      <c r="F154" s="66">
        <f t="shared" si="48"/>
        <v>4.59</v>
      </c>
      <c r="G154" s="67">
        <f t="shared" si="49"/>
        <v>105</v>
      </c>
      <c r="H154" s="68"/>
      <c r="I154" s="76">
        <v>4.59</v>
      </c>
      <c r="J154" s="76"/>
      <c r="K154" s="76">
        <v>4.66</v>
      </c>
      <c r="L154" s="76"/>
      <c r="M154" s="76"/>
      <c r="N154" s="76"/>
      <c r="O154" s="76"/>
      <c r="P154" s="76"/>
      <c r="Q154" s="76"/>
      <c r="R154" s="76"/>
      <c r="S154" s="76"/>
      <c r="T154" s="76"/>
      <c r="U154" s="76"/>
      <c r="V154" s="76"/>
      <c r="W154" s="76"/>
      <c r="X154" s="76"/>
      <c r="Y154" s="76"/>
      <c r="Z154" s="76"/>
      <c r="AA154" s="77"/>
      <c r="AB154" s="69"/>
      <c r="AC154" s="69"/>
      <c r="AD154" s="65">
        <f t="shared" si="46"/>
        <v>287</v>
      </c>
      <c r="AE154" s="65" t="str">
        <f t="shared" si="46"/>
        <v>Iris</v>
      </c>
      <c r="AF154" s="65" t="str">
        <f t="shared" si="46"/>
        <v>Wien</v>
      </c>
      <c r="AG154" s="65">
        <f t="shared" si="46"/>
        <v>0</v>
      </c>
    </row>
    <row r="155" spans="1:33" s="12" customFormat="1" ht="15.75" x14ac:dyDescent="0.2">
      <c r="A155" s="65">
        <f t="shared" si="47"/>
        <v>370</v>
      </c>
      <c r="B155" s="73">
        <v>309</v>
      </c>
      <c r="C155" s="74" t="s">
        <v>341</v>
      </c>
      <c r="D155" s="75" t="s">
        <v>36</v>
      </c>
      <c r="E155" s="31"/>
      <c r="F155" s="66">
        <f t="shared" si="48"/>
        <v>10.32</v>
      </c>
      <c r="G155" s="67">
        <f t="shared" si="49"/>
        <v>370</v>
      </c>
      <c r="H155" s="68"/>
      <c r="I155" s="76">
        <v>10.32</v>
      </c>
      <c r="J155" s="76"/>
      <c r="K155" s="76"/>
      <c r="L155" s="76"/>
      <c r="M155" s="76"/>
      <c r="N155" s="76"/>
      <c r="O155" s="76"/>
      <c r="P155" s="76"/>
      <c r="Q155" s="76"/>
      <c r="R155" s="76"/>
      <c r="S155" s="76"/>
      <c r="T155" s="76"/>
      <c r="U155" s="76"/>
      <c r="V155" s="76"/>
      <c r="W155" s="76"/>
      <c r="X155" s="76"/>
      <c r="Y155" s="76"/>
      <c r="Z155" s="76"/>
      <c r="AA155" s="77"/>
      <c r="AB155" s="3"/>
      <c r="AC155" s="3"/>
      <c r="AD155" s="1"/>
      <c r="AE155" s="1"/>
      <c r="AF155" s="1"/>
      <c r="AG155" s="1"/>
    </row>
    <row r="156" spans="1:33" s="12" customFormat="1" ht="15.75" x14ac:dyDescent="0.2">
      <c r="A156" s="65">
        <f t="shared" si="47"/>
        <v>99</v>
      </c>
      <c r="B156" s="73">
        <v>135</v>
      </c>
      <c r="C156" s="74" t="s">
        <v>172</v>
      </c>
      <c r="D156" s="75" t="s">
        <v>36</v>
      </c>
      <c r="E156" s="31"/>
      <c r="F156" s="66">
        <f t="shared" si="48"/>
        <v>4.55</v>
      </c>
      <c r="G156" s="67">
        <f t="shared" si="49"/>
        <v>99</v>
      </c>
      <c r="H156" s="68"/>
      <c r="I156" s="76">
        <v>10.45</v>
      </c>
      <c r="J156" s="76"/>
      <c r="K156" s="76">
        <v>5.78</v>
      </c>
      <c r="L156" s="76"/>
      <c r="M156" s="76">
        <v>4.67</v>
      </c>
      <c r="N156" s="76"/>
      <c r="O156" s="76">
        <v>5</v>
      </c>
      <c r="P156" s="76"/>
      <c r="Q156" s="76">
        <v>4.55</v>
      </c>
      <c r="R156" s="76"/>
      <c r="S156" s="76"/>
      <c r="T156" s="76"/>
      <c r="U156" s="76"/>
      <c r="V156" s="76"/>
      <c r="W156" s="76"/>
      <c r="X156" s="76"/>
      <c r="Y156" s="76"/>
      <c r="Z156" s="76"/>
      <c r="AA156" s="77"/>
      <c r="AB156" s="69"/>
      <c r="AC156" s="69"/>
      <c r="AD156" s="65">
        <f t="shared" ref="AD156:AG158" si="50">B156</f>
        <v>135</v>
      </c>
      <c r="AE156" s="65" t="str">
        <f t="shared" si="50"/>
        <v>JAHIC Laila</v>
      </c>
      <c r="AF156" s="65" t="str">
        <f t="shared" si="50"/>
        <v>Wien</v>
      </c>
      <c r="AG156" s="65">
        <f t="shared" si="50"/>
        <v>0</v>
      </c>
    </row>
    <row r="157" spans="1:33" s="12" customFormat="1" ht="15.75" x14ac:dyDescent="0.2">
      <c r="A157" s="65">
        <f t="shared" si="47"/>
        <v>10</v>
      </c>
      <c r="B157" s="73">
        <v>121</v>
      </c>
      <c r="C157" s="74" t="s">
        <v>158</v>
      </c>
      <c r="D157" s="75" t="s">
        <v>36</v>
      </c>
      <c r="E157" s="31"/>
      <c r="F157" s="66">
        <f t="shared" si="48"/>
        <v>3.37</v>
      </c>
      <c r="G157" s="67">
        <f t="shared" si="49"/>
        <v>10</v>
      </c>
      <c r="H157" s="68"/>
      <c r="I157" s="76">
        <v>3.49</v>
      </c>
      <c r="J157" s="76"/>
      <c r="K157" s="76">
        <v>3.37</v>
      </c>
      <c r="L157" s="76"/>
      <c r="M157" s="76"/>
      <c r="N157" s="76"/>
      <c r="O157" s="76"/>
      <c r="P157" s="76"/>
      <c r="Q157" s="76"/>
      <c r="R157" s="76"/>
      <c r="S157" s="76"/>
      <c r="T157" s="76"/>
      <c r="U157" s="76"/>
      <c r="V157" s="76"/>
      <c r="W157" s="76"/>
      <c r="X157" s="76"/>
      <c r="Y157" s="76"/>
      <c r="Z157" s="76"/>
      <c r="AA157" s="77"/>
      <c r="AB157" s="69"/>
      <c r="AC157" s="69"/>
      <c r="AD157" s="65">
        <f t="shared" si="50"/>
        <v>121</v>
      </c>
      <c r="AE157" s="65" t="str">
        <f t="shared" si="50"/>
        <v>Jakob</v>
      </c>
      <c r="AF157" s="65" t="str">
        <f t="shared" si="50"/>
        <v>Wien</v>
      </c>
      <c r="AG157" s="65">
        <f t="shared" si="50"/>
        <v>0</v>
      </c>
    </row>
    <row r="158" spans="1:33" s="12" customFormat="1" ht="15.75" x14ac:dyDescent="0.2">
      <c r="A158" s="65">
        <f t="shared" si="47"/>
        <v>137</v>
      </c>
      <c r="B158" s="73">
        <v>235</v>
      </c>
      <c r="C158" s="74" t="s">
        <v>158</v>
      </c>
      <c r="D158" s="75" t="s">
        <v>36</v>
      </c>
      <c r="E158" s="31"/>
      <c r="F158" s="66">
        <f t="shared" si="48"/>
        <v>4.97</v>
      </c>
      <c r="G158" s="67">
        <f t="shared" si="49"/>
        <v>137</v>
      </c>
      <c r="H158" s="68"/>
      <c r="I158" s="76">
        <v>4.97</v>
      </c>
      <c r="J158" s="76"/>
      <c r="K158" s="76"/>
      <c r="L158" s="76"/>
      <c r="M158" s="76"/>
      <c r="N158" s="76"/>
      <c r="O158" s="76"/>
      <c r="P158" s="76"/>
      <c r="Q158" s="76"/>
      <c r="R158" s="76"/>
      <c r="S158" s="76"/>
      <c r="T158" s="76"/>
      <c r="U158" s="76"/>
      <c r="V158" s="76"/>
      <c r="W158" s="76"/>
      <c r="X158" s="76"/>
      <c r="Y158" s="76"/>
      <c r="Z158" s="76"/>
      <c r="AA158" s="77"/>
      <c r="AB158" s="69"/>
      <c r="AC158" s="69"/>
      <c r="AD158" s="65">
        <f t="shared" si="50"/>
        <v>235</v>
      </c>
      <c r="AE158" s="65" t="str">
        <f t="shared" si="50"/>
        <v>Jakob</v>
      </c>
      <c r="AF158" s="65" t="str">
        <f t="shared" si="50"/>
        <v>Wien</v>
      </c>
      <c r="AG158" s="65">
        <f t="shared" si="50"/>
        <v>0</v>
      </c>
    </row>
    <row r="159" spans="1:33" s="12" customFormat="1" ht="15.75" x14ac:dyDescent="0.2">
      <c r="A159" s="65">
        <f t="shared" si="47"/>
        <v>387</v>
      </c>
      <c r="B159" s="73">
        <v>363</v>
      </c>
      <c r="C159" s="74" t="s">
        <v>158</v>
      </c>
      <c r="D159" s="75" t="s">
        <v>36</v>
      </c>
      <c r="E159" s="31"/>
      <c r="F159" s="66">
        <f t="shared" si="48"/>
        <v>11.61</v>
      </c>
      <c r="G159" s="67">
        <f t="shared" si="49"/>
        <v>387</v>
      </c>
      <c r="H159" s="68"/>
      <c r="I159" s="76">
        <v>11.61</v>
      </c>
      <c r="J159" s="76"/>
      <c r="K159" s="76"/>
      <c r="L159" s="76"/>
      <c r="M159" s="76"/>
      <c r="N159" s="76"/>
      <c r="O159" s="76"/>
      <c r="P159" s="76"/>
      <c r="Q159" s="76"/>
      <c r="R159" s="76"/>
      <c r="S159" s="76"/>
      <c r="T159" s="76"/>
      <c r="U159" s="76"/>
      <c r="V159" s="76"/>
      <c r="W159" s="76"/>
      <c r="X159" s="76"/>
      <c r="Y159" s="76"/>
      <c r="Z159" s="76"/>
      <c r="AA159" s="77"/>
      <c r="AB159" s="3"/>
      <c r="AC159" s="3"/>
      <c r="AD159" s="1"/>
      <c r="AE159" s="1"/>
      <c r="AF159" s="1"/>
      <c r="AG159" s="1"/>
    </row>
    <row r="160" spans="1:33" s="12" customFormat="1" ht="15.75" x14ac:dyDescent="0.2">
      <c r="A160" s="65">
        <f t="shared" si="47"/>
        <v>363</v>
      </c>
      <c r="B160" s="73">
        <v>55</v>
      </c>
      <c r="C160" s="74" t="s">
        <v>87</v>
      </c>
      <c r="D160" s="75" t="s">
        <v>36</v>
      </c>
      <c r="E160" s="31"/>
      <c r="F160" s="66">
        <f t="shared" si="48"/>
        <v>10.01</v>
      </c>
      <c r="G160" s="67">
        <f t="shared" si="49"/>
        <v>363</v>
      </c>
      <c r="H160" s="68"/>
      <c r="I160" s="76">
        <v>10.01</v>
      </c>
      <c r="J160" s="76"/>
      <c r="K160" s="76"/>
      <c r="L160" s="76"/>
      <c r="M160" s="76"/>
      <c r="N160" s="76"/>
      <c r="O160" s="76"/>
      <c r="P160" s="76"/>
      <c r="Q160" s="76"/>
      <c r="R160" s="76"/>
      <c r="S160" s="76"/>
      <c r="T160" s="76"/>
      <c r="U160" s="76"/>
      <c r="V160" s="76"/>
      <c r="W160" s="76"/>
      <c r="X160" s="76"/>
      <c r="Y160" s="76"/>
      <c r="Z160" s="76"/>
      <c r="AA160" s="77"/>
      <c r="AB160" s="69"/>
      <c r="AC160" s="69"/>
      <c r="AD160" s="65">
        <f>B160</f>
        <v>55</v>
      </c>
      <c r="AE160" s="65" t="str">
        <f>C160</f>
        <v>JANKO Ben</v>
      </c>
      <c r="AF160" s="65" t="str">
        <f>D160</f>
        <v>Wien</v>
      </c>
      <c r="AG160" s="65">
        <f>E160</f>
        <v>0</v>
      </c>
    </row>
    <row r="161" spans="1:33" s="12" customFormat="1" ht="15.75" x14ac:dyDescent="0.2">
      <c r="A161" s="65">
        <f t="shared" si="47"/>
        <v>391</v>
      </c>
      <c r="B161" s="73">
        <v>56</v>
      </c>
      <c r="C161" s="74" t="s">
        <v>88</v>
      </c>
      <c r="D161" s="75" t="s">
        <v>36</v>
      </c>
      <c r="E161" s="31"/>
      <c r="F161" s="66">
        <f t="shared" si="48"/>
        <v>12.1</v>
      </c>
      <c r="G161" s="67">
        <f t="shared" si="49"/>
        <v>391</v>
      </c>
      <c r="H161" s="68"/>
      <c r="I161" s="76">
        <v>12.1</v>
      </c>
      <c r="J161" s="76"/>
      <c r="K161" s="76"/>
      <c r="L161" s="76"/>
      <c r="M161" s="76"/>
      <c r="N161" s="76"/>
      <c r="O161" s="76"/>
      <c r="P161" s="76"/>
      <c r="Q161" s="76"/>
      <c r="R161" s="76"/>
      <c r="S161" s="76"/>
      <c r="T161" s="76"/>
      <c r="U161" s="76"/>
      <c r="V161" s="76"/>
      <c r="W161" s="76"/>
      <c r="X161" s="76"/>
      <c r="Y161" s="76"/>
      <c r="Z161" s="76"/>
      <c r="AA161" s="77"/>
      <c r="AB161" s="69"/>
      <c r="AC161" s="69"/>
    </row>
    <row r="162" spans="1:33" s="12" customFormat="1" ht="15.75" x14ac:dyDescent="0.2">
      <c r="A162" s="65">
        <f t="shared" si="47"/>
        <v>148</v>
      </c>
      <c r="B162" s="73">
        <v>298</v>
      </c>
      <c r="C162" s="74" t="s">
        <v>328</v>
      </c>
      <c r="D162" s="75" t="s">
        <v>329</v>
      </c>
      <c r="E162" s="31"/>
      <c r="F162" s="66">
        <f t="shared" si="48"/>
        <v>5.05</v>
      </c>
      <c r="G162" s="67">
        <f t="shared" si="49"/>
        <v>148</v>
      </c>
      <c r="H162" s="68"/>
      <c r="I162" s="76">
        <v>5.05</v>
      </c>
      <c r="J162" s="76"/>
      <c r="K162" s="76"/>
      <c r="L162" s="76"/>
      <c r="M162" s="76"/>
      <c r="N162" s="76"/>
      <c r="O162" s="76"/>
      <c r="P162" s="76"/>
      <c r="Q162" s="76"/>
      <c r="R162" s="76"/>
      <c r="S162" s="76"/>
      <c r="T162" s="76"/>
      <c r="U162" s="76"/>
      <c r="V162" s="76"/>
      <c r="W162" s="76"/>
      <c r="X162" s="76"/>
      <c r="Y162" s="76"/>
      <c r="Z162" s="76"/>
      <c r="AA162" s="77"/>
      <c r="AB162" s="69"/>
      <c r="AC162" s="69"/>
      <c r="AD162" s="65">
        <f t="shared" ref="AD162:AG164" si="51">B162</f>
        <v>298</v>
      </c>
      <c r="AE162" s="65" t="str">
        <f t="shared" si="51"/>
        <v>Jasminka</v>
      </c>
      <c r="AF162" s="65" t="str">
        <f t="shared" si="51"/>
        <v>Floridsdorf</v>
      </c>
      <c r="AG162" s="65">
        <f t="shared" si="51"/>
        <v>0</v>
      </c>
    </row>
    <row r="163" spans="1:33" s="12" customFormat="1" ht="15.75" x14ac:dyDescent="0.2">
      <c r="A163" s="65">
        <f t="shared" si="47"/>
        <v>128</v>
      </c>
      <c r="B163" s="73">
        <v>397</v>
      </c>
      <c r="C163" s="74" t="s">
        <v>89</v>
      </c>
      <c r="D163" s="75" t="s">
        <v>36</v>
      </c>
      <c r="E163" s="31"/>
      <c r="F163" s="66">
        <f t="shared" si="48"/>
        <v>4.82</v>
      </c>
      <c r="G163" s="67">
        <f t="shared" si="49"/>
        <v>128</v>
      </c>
      <c r="H163" s="68"/>
      <c r="I163" s="76">
        <v>4.82</v>
      </c>
      <c r="J163" s="76"/>
      <c r="K163" s="76"/>
      <c r="L163" s="76"/>
      <c r="M163" s="76"/>
      <c r="N163" s="76"/>
      <c r="O163" s="76"/>
      <c r="P163" s="76"/>
      <c r="Q163" s="76"/>
      <c r="R163" s="76"/>
      <c r="S163" s="76"/>
      <c r="T163" s="76"/>
      <c r="U163" s="76"/>
      <c r="V163" s="76"/>
      <c r="W163" s="76"/>
      <c r="X163" s="76"/>
      <c r="Y163" s="76"/>
      <c r="Z163" s="76"/>
      <c r="AA163" s="77"/>
      <c r="AB163" s="69"/>
      <c r="AC163" s="69"/>
      <c r="AD163" s="65">
        <f t="shared" si="51"/>
        <v>397</v>
      </c>
      <c r="AE163" s="65" t="str">
        <f t="shared" si="51"/>
        <v>Jeremy</v>
      </c>
      <c r="AF163" s="65" t="str">
        <f t="shared" si="51"/>
        <v>Wien</v>
      </c>
      <c r="AG163" s="65">
        <f t="shared" si="51"/>
        <v>0</v>
      </c>
    </row>
    <row r="164" spans="1:33" s="12" customFormat="1" ht="15.75" x14ac:dyDescent="0.2">
      <c r="A164" s="65">
        <f t="shared" si="47"/>
        <v>340</v>
      </c>
      <c r="B164" s="73">
        <v>57</v>
      </c>
      <c r="C164" s="74" t="s">
        <v>89</v>
      </c>
      <c r="D164" s="75" t="s">
        <v>36</v>
      </c>
      <c r="E164" s="31"/>
      <c r="F164" s="66">
        <f t="shared" si="48"/>
        <v>8.82</v>
      </c>
      <c r="G164" s="67">
        <f t="shared" si="49"/>
        <v>340</v>
      </c>
      <c r="H164" s="68"/>
      <c r="I164" s="76">
        <v>8.82</v>
      </c>
      <c r="J164" s="76"/>
      <c r="K164" s="76"/>
      <c r="L164" s="76"/>
      <c r="M164" s="76"/>
      <c r="N164" s="76"/>
      <c r="O164" s="76"/>
      <c r="P164" s="76"/>
      <c r="Q164" s="76"/>
      <c r="R164" s="76"/>
      <c r="S164" s="76"/>
      <c r="T164" s="76"/>
      <c r="U164" s="76"/>
      <c r="V164" s="76"/>
      <c r="W164" s="76"/>
      <c r="X164" s="76"/>
      <c r="Y164" s="76"/>
      <c r="Z164" s="76"/>
      <c r="AA164" s="77"/>
      <c r="AB164" s="69"/>
      <c r="AC164" s="69"/>
      <c r="AD164" s="65">
        <f t="shared" si="51"/>
        <v>57</v>
      </c>
      <c r="AE164" s="65" t="str">
        <f t="shared" si="51"/>
        <v>Jeremy</v>
      </c>
      <c r="AF164" s="65" t="str">
        <f t="shared" si="51"/>
        <v>Wien</v>
      </c>
      <c r="AG164" s="65">
        <f t="shared" si="51"/>
        <v>0</v>
      </c>
    </row>
    <row r="165" spans="1:33" s="12" customFormat="1" ht="15.75" x14ac:dyDescent="0.2">
      <c r="A165" s="65">
        <f t="shared" si="47"/>
        <v>376</v>
      </c>
      <c r="B165" s="73">
        <v>11</v>
      </c>
      <c r="C165" s="74" t="s">
        <v>37</v>
      </c>
      <c r="D165" s="75" t="s">
        <v>36</v>
      </c>
      <c r="E165" s="31"/>
      <c r="F165" s="66">
        <f t="shared" si="48"/>
        <v>10.52</v>
      </c>
      <c r="G165" s="67">
        <f t="shared" si="49"/>
        <v>376</v>
      </c>
      <c r="H165" s="68"/>
      <c r="I165" s="76">
        <v>16.36</v>
      </c>
      <c r="J165" s="76"/>
      <c r="K165" s="76">
        <v>10.52</v>
      </c>
      <c r="L165" s="76"/>
      <c r="M165" s="76"/>
      <c r="N165" s="76"/>
      <c r="O165" s="76"/>
      <c r="P165" s="76"/>
      <c r="Q165" s="76"/>
      <c r="R165" s="76"/>
      <c r="S165" s="76"/>
      <c r="T165" s="76"/>
      <c r="U165" s="76"/>
      <c r="V165" s="76"/>
      <c r="W165" s="76"/>
      <c r="X165" s="76"/>
      <c r="Y165" s="76"/>
      <c r="Z165" s="76"/>
      <c r="AA165" s="77"/>
      <c r="AB165" s="69"/>
      <c r="AC165" s="69"/>
    </row>
    <row r="166" spans="1:33" s="12" customFormat="1" ht="15.75" x14ac:dyDescent="0.2">
      <c r="A166" s="65">
        <f t="shared" si="47"/>
        <v>405</v>
      </c>
      <c r="B166" s="73">
        <v>94</v>
      </c>
      <c r="C166" s="74" t="s">
        <v>130</v>
      </c>
      <c r="D166" s="75" t="s">
        <v>36</v>
      </c>
      <c r="E166" s="31"/>
      <c r="F166" s="66">
        <f t="shared" si="48"/>
        <v>16.57</v>
      </c>
      <c r="G166" s="67">
        <f t="shared" si="49"/>
        <v>405</v>
      </c>
      <c r="H166" s="68"/>
      <c r="I166" s="76">
        <v>16.57</v>
      </c>
      <c r="J166" s="76"/>
      <c r="K166" s="76"/>
      <c r="L166" s="76"/>
      <c r="M166" s="76"/>
      <c r="N166" s="76"/>
      <c r="O166" s="76"/>
      <c r="P166" s="76"/>
      <c r="Q166" s="76"/>
      <c r="R166" s="76"/>
      <c r="S166" s="76"/>
      <c r="T166" s="76"/>
      <c r="U166" s="76"/>
      <c r="V166" s="76"/>
      <c r="W166" s="76"/>
      <c r="X166" s="76"/>
      <c r="Y166" s="76"/>
      <c r="Z166" s="76"/>
      <c r="AA166" s="77"/>
      <c r="AB166" s="69"/>
      <c r="AC166" s="69"/>
    </row>
    <row r="167" spans="1:33" s="12" customFormat="1" ht="15.75" x14ac:dyDescent="0.2">
      <c r="A167" s="65">
        <f t="shared" si="47"/>
        <v>57</v>
      </c>
      <c r="B167" s="73">
        <v>33</v>
      </c>
      <c r="C167" s="74" t="s">
        <v>30</v>
      </c>
      <c r="D167" s="75" t="s">
        <v>36</v>
      </c>
      <c r="E167" s="31"/>
      <c r="F167" s="66">
        <f t="shared" si="48"/>
        <v>3.99</v>
      </c>
      <c r="G167" s="67">
        <f t="shared" si="49"/>
        <v>57</v>
      </c>
      <c r="H167" s="68"/>
      <c r="I167" s="76">
        <v>3.99</v>
      </c>
      <c r="J167" s="76"/>
      <c r="K167" s="76"/>
      <c r="L167" s="76"/>
      <c r="M167" s="76"/>
      <c r="N167" s="76"/>
      <c r="O167" s="76"/>
      <c r="P167" s="76"/>
      <c r="Q167" s="76"/>
      <c r="R167" s="76"/>
      <c r="S167" s="76"/>
      <c r="T167" s="76"/>
      <c r="U167" s="76"/>
      <c r="V167" s="76"/>
      <c r="W167" s="76"/>
      <c r="X167" s="76"/>
      <c r="Y167" s="76"/>
      <c r="Z167" s="76"/>
      <c r="AA167" s="77"/>
      <c r="AB167" s="69"/>
      <c r="AC167" s="69"/>
    </row>
    <row r="168" spans="1:33" s="12" customFormat="1" ht="15.75" x14ac:dyDescent="0.2">
      <c r="A168" s="65">
        <f t="shared" si="47"/>
        <v>96</v>
      </c>
      <c r="B168" s="73">
        <v>7</v>
      </c>
      <c r="C168" s="74" t="s">
        <v>30</v>
      </c>
      <c r="D168" s="75" t="s">
        <v>31</v>
      </c>
      <c r="E168" s="31"/>
      <c r="F168" s="66">
        <f t="shared" si="48"/>
        <v>4.5199999999999996</v>
      </c>
      <c r="G168" s="67">
        <f t="shared" si="49"/>
        <v>96</v>
      </c>
      <c r="H168" s="68"/>
      <c r="I168" s="76">
        <v>7.28</v>
      </c>
      <c r="J168" s="76"/>
      <c r="K168" s="76">
        <v>4.9800000000000004</v>
      </c>
      <c r="L168" s="76"/>
      <c r="M168" s="76">
        <v>4.5199999999999996</v>
      </c>
      <c r="N168" s="76"/>
      <c r="O168" s="76"/>
      <c r="P168" s="76"/>
      <c r="Q168" s="76"/>
      <c r="R168" s="76"/>
      <c r="S168" s="76"/>
      <c r="T168" s="76"/>
      <c r="U168" s="76"/>
      <c r="V168" s="76"/>
      <c r="W168" s="76"/>
      <c r="X168" s="76"/>
      <c r="Y168" s="76"/>
      <c r="Z168" s="76"/>
      <c r="AA168" s="77"/>
      <c r="AB168" s="69"/>
      <c r="AC168" s="69"/>
      <c r="AD168" s="65">
        <f t="shared" ref="AD168:AG174" si="52">B168</f>
        <v>7</v>
      </c>
      <c r="AE168" s="65" t="str">
        <f t="shared" si="52"/>
        <v>Jonas</v>
      </c>
      <c r="AF168" s="65" t="str">
        <f t="shared" si="52"/>
        <v>Kirchenlandl</v>
      </c>
      <c r="AG168" s="65">
        <f t="shared" si="52"/>
        <v>0</v>
      </c>
    </row>
    <row r="169" spans="1:33" s="12" customFormat="1" ht="15.75" x14ac:dyDescent="0.2">
      <c r="A169" s="65">
        <f t="shared" si="47"/>
        <v>142</v>
      </c>
      <c r="B169" s="73">
        <v>325</v>
      </c>
      <c r="C169" s="74" t="s">
        <v>30</v>
      </c>
      <c r="D169" s="75" t="s">
        <v>356</v>
      </c>
      <c r="E169" s="31"/>
      <c r="F169" s="66">
        <f t="shared" si="48"/>
        <v>5.01</v>
      </c>
      <c r="G169" s="67">
        <f t="shared" si="49"/>
        <v>142</v>
      </c>
      <c r="H169" s="68"/>
      <c r="I169" s="76">
        <v>5.01</v>
      </c>
      <c r="J169" s="76"/>
      <c r="K169" s="76"/>
      <c r="L169" s="76"/>
      <c r="M169" s="76"/>
      <c r="N169" s="76"/>
      <c r="O169" s="76"/>
      <c r="P169" s="76"/>
      <c r="Q169" s="76"/>
      <c r="R169" s="76"/>
      <c r="S169" s="76"/>
      <c r="T169" s="76"/>
      <c r="U169" s="76"/>
      <c r="V169" s="76"/>
      <c r="W169" s="76"/>
      <c r="X169" s="76"/>
      <c r="Y169" s="76"/>
      <c r="Z169" s="76"/>
      <c r="AA169" s="77"/>
      <c r="AB169" s="69"/>
      <c r="AC169" s="69"/>
      <c r="AD169" s="65">
        <f t="shared" si="52"/>
        <v>325</v>
      </c>
      <c r="AE169" s="65" t="str">
        <f t="shared" si="52"/>
        <v>Jonas</v>
      </c>
      <c r="AF169" s="65" t="str">
        <f t="shared" si="52"/>
        <v>Lachsfeld</v>
      </c>
      <c r="AG169" s="65">
        <f t="shared" si="52"/>
        <v>0</v>
      </c>
    </row>
    <row r="170" spans="1:33" s="12" customFormat="1" ht="15.75" x14ac:dyDescent="0.2">
      <c r="A170" s="65">
        <f t="shared" si="47"/>
        <v>176</v>
      </c>
      <c r="B170" s="73">
        <v>223</v>
      </c>
      <c r="C170" s="74" t="s">
        <v>30</v>
      </c>
      <c r="D170" s="75" t="s">
        <v>36</v>
      </c>
      <c r="E170" s="31"/>
      <c r="F170" s="66">
        <f t="shared" si="48"/>
        <v>5.24</v>
      </c>
      <c r="G170" s="67">
        <f t="shared" si="49"/>
        <v>176</v>
      </c>
      <c r="H170" s="68"/>
      <c r="I170" s="76">
        <v>5.24</v>
      </c>
      <c r="J170" s="76"/>
      <c r="K170" s="76"/>
      <c r="L170" s="76"/>
      <c r="M170" s="76"/>
      <c r="N170" s="76"/>
      <c r="O170" s="76"/>
      <c r="P170" s="76"/>
      <c r="Q170" s="76"/>
      <c r="R170" s="76"/>
      <c r="S170" s="76"/>
      <c r="T170" s="76"/>
      <c r="U170" s="76"/>
      <c r="V170" s="76"/>
      <c r="W170" s="76"/>
      <c r="X170" s="76"/>
      <c r="Y170" s="76"/>
      <c r="Z170" s="76"/>
      <c r="AA170" s="77"/>
      <c r="AB170" s="69"/>
      <c r="AC170" s="69"/>
      <c r="AD170" s="65">
        <f t="shared" si="52"/>
        <v>223</v>
      </c>
      <c r="AE170" s="65" t="str">
        <f t="shared" si="52"/>
        <v>Jonas</v>
      </c>
      <c r="AF170" s="65" t="str">
        <f t="shared" si="52"/>
        <v>Wien</v>
      </c>
      <c r="AG170" s="65">
        <f t="shared" si="52"/>
        <v>0</v>
      </c>
    </row>
    <row r="171" spans="1:33" s="12" customFormat="1" ht="15.75" x14ac:dyDescent="0.2">
      <c r="A171" s="65">
        <f t="shared" si="47"/>
        <v>356</v>
      </c>
      <c r="B171" s="73">
        <v>416</v>
      </c>
      <c r="C171" s="74" t="s">
        <v>436</v>
      </c>
      <c r="D171" s="75" t="s">
        <v>36</v>
      </c>
      <c r="E171" s="31"/>
      <c r="F171" s="66">
        <f t="shared" si="48"/>
        <v>9.27</v>
      </c>
      <c r="G171" s="67">
        <f t="shared" si="49"/>
        <v>356</v>
      </c>
      <c r="H171" s="68"/>
      <c r="I171" s="76">
        <v>9.27</v>
      </c>
      <c r="J171" s="76"/>
      <c r="K171" s="76"/>
      <c r="L171" s="76"/>
      <c r="M171" s="76"/>
      <c r="N171" s="76"/>
      <c r="O171" s="76"/>
      <c r="P171" s="76"/>
      <c r="Q171" s="76"/>
      <c r="R171" s="76"/>
      <c r="S171" s="76"/>
      <c r="T171" s="76"/>
      <c r="U171" s="76"/>
      <c r="V171" s="76"/>
      <c r="W171" s="76"/>
      <c r="X171" s="76"/>
      <c r="Y171" s="76"/>
      <c r="Z171" s="76"/>
      <c r="AA171" s="77"/>
      <c r="AB171" s="69"/>
      <c r="AC171" s="69"/>
      <c r="AD171" s="65">
        <f t="shared" si="52"/>
        <v>416</v>
      </c>
      <c r="AE171" s="65" t="str">
        <f t="shared" si="52"/>
        <v>Josefina</v>
      </c>
      <c r="AF171" s="65" t="str">
        <f t="shared" si="52"/>
        <v>Wien</v>
      </c>
      <c r="AG171" s="65">
        <f t="shared" si="52"/>
        <v>0</v>
      </c>
    </row>
    <row r="172" spans="1:33" s="12" customFormat="1" ht="15.75" x14ac:dyDescent="0.2">
      <c r="A172" s="65">
        <f t="shared" si="47"/>
        <v>137</v>
      </c>
      <c r="B172" s="73">
        <v>205</v>
      </c>
      <c r="C172" s="74" t="s">
        <v>224</v>
      </c>
      <c r="D172" s="75" t="s">
        <v>36</v>
      </c>
      <c r="E172" s="31"/>
      <c r="F172" s="66">
        <f t="shared" si="48"/>
        <v>4.97</v>
      </c>
      <c r="G172" s="67">
        <f t="shared" si="49"/>
        <v>137</v>
      </c>
      <c r="H172" s="68"/>
      <c r="I172" s="76">
        <v>4.97</v>
      </c>
      <c r="J172" s="76"/>
      <c r="K172" s="76"/>
      <c r="L172" s="76"/>
      <c r="M172" s="76"/>
      <c r="N172" s="76"/>
      <c r="O172" s="76"/>
      <c r="P172" s="76"/>
      <c r="Q172" s="76"/>
      <c r="R172" s="76"/>
      <c r="S172" s="76"/>
      <c r="T172" s="76"/>
      <c r="U172" s="76"/>
      <c r="V172" s="76"/>
      <c r="W172" s="76"/>
      <c r="X172" s="76"/>
      <c r="Y172" s="76"/>
      <c r="Z172" s="76"/>
      <c r="AA172" s="77"/>
      <c r="AB172" s="69"/>
      <c r="AC172" s="69"/>
      <c r="AD172" s="65">
        <f t="shared" si="52"/>
        <v>205</v>
      </c>
      <c r="AE172" s="65" t="str">
        <f t="shared" si="52"/>
        <v>Judith</v>
      </c>
      <c r="AF172" s="65" t="str">
        <f t="shared" si="52"/>
        <v>Wien</v>
      </c>
      <c r="AG172" s="65">
        <f t="shared" si="52"/>
        <v>0</v>
      </c>
    </row>
    <row r="173" spans="1:33" s="12" customFormat="1" ht="15.75" x14ac:dyDescent="0.2">
      <c r="A173" s="65">
        <f t="shared" si="47"/>
        <v>195</v>
      </c>
      <c r="B173" s="73">
        <v>181</v>
      </c>
      <c r="C173" s="74" t="s">
        <v>224</v>
      </c>
      <c r="D173" s="75" t="s">
        <v>36</v>
      </c>
      <c r="E173" s="31"/>
      <c r="F173" s="66">
        <f t="shared" si="48"/>
        <v>5.49</v>
      </c>
      <c r="G173" s="67">
        <f t="shared" si="49"/>
        <v>195</v>
      </c>
      <c r="H173" s="68"/>
      <c r="I173" s="76">
        <v>9.39</v>
      </c>
      <c r="J173" s="76"/>
      <c r="K173" s="76">
        <v>5.49</v>
      </c>
      <c r="L173" s="76"/>
      <c r="M173" s="76"/>
      <c r="N173" s="76"/>
      <c r="O173" s="76"/>
      <c r="P173" s="76"/>
      <c r="Q173" s="76"/>
      <c r="R173" s="76"/>
      <c r="S173" s="76"/>
      <c r="T173" s="76"/>
      <c r="U173" s="76"/>
      <c r="V173" s="76"/>
      <c r="W173" s="76"/>
      <c r="X173" s="76"/>
      <c r="Y173" s="76"/>
      <c r="Z173" s="76"/>
      <c r="AA173" s="77"/>
      <c r="AB173" s="69"/>
      <c r="AC173" s="69"/>
      <c r="AD173" s="65">
        <f t="shared" si="52"/>
        <v>181</v>
      </c>
      <c r="AE173" s="65" t="str">
        <f t="shared" si="52"/>
        <v>Judith</v>
      </c>
      <c r="AF173" s="65" t="str">
        <f t="shared" si="52"/>
        <v>Wien</v>
      </c>
      <c r="AG173" s="65">
        <f t="shared" si="52"/>
        <v>0</v>
      </c>
    </row>
    <row r="174" spans="1:33" s="12" customFormat="1" ht="15.75" x14ac:dyDescent="0.2">
      <c r="A174" s="65">
        <f t="shared" si="47"/>
        <v>103</v>
      </c>
      <c r="B174" s="73">
        <v>115</v>
      </c>
      <c r="C174" s="74" t="s">
        <v>151</v>
      </c>
      <c r="D174" s="75" t="s">
        <v>152</v>
      </c>
      <c r="E174" s="31"/>
      <c r="F174" s="66">
        <f t="shared" si="48"/>
        <v>4.58</v>
      </c>
      <c r="G174" s="67">
        <f t="shared" si="49"/>
        <v>103</v>
      </c>
      <c r="H174" s="68"/>
      <c r="I174" s="76">
        <v>4.62</v>
      </c>
      <c r="J174" s="76"/>
      <c r="K174" s="76">
        <v>4.58</v>
      </c>
      <c r="L174" s="76"/>
      <c r="M174" s="76"/>
      <c r="N174" s="76"/>
      <c r="O174" s="76"/>
      <c r="P174" s="76"/>
      <c r="Q174" s="76"/>
      <c r="R174" s="76"/>
      <c r="S174" s="76"/>
      <c r="T174" s="76"/>
      <c r="U174" s="76"/>
      <c r="V174" s="76"/>
      <c r="W174" s="76"/>
      <c r="X174" s="76"/>
      <c r="Y174" s="76"/>
      <c r="Z174" s="76"/>
      <c r="AA174" s="77"/>
      <c r="AB174" s="69"/>
      <c r="AC174" s="69"/>
      <c r="AD174" s="65">
        <f t="shared" si="52"/>
        <v>115</v>
      </c>
      <c r="AE174" s="65" t="str">
        <f t="shared" si="52"/>
        <v>Julia</v>
      </c>
      <c r="AF174" s="65" t="str">
        <f t="shared" si="52"/>
        <v>Raggendorf</v>
      </c>
      <c r="AG174" s="65">
        <f t="shared" si="52"/>
        <v>0</v>
      </c>
    </row>
    <row r="175" spans="1:33" s="12" customFormat="1" ht="15.75" x14ac:dyDescent="0.2">
      <c r="A175" s="65">
        <f t="shared" si="47"/>
        <v>163</v>
      </c>
      <c r="B175" s="73">
        <v>243</v>
      </c>
      <c r="C175" s="74" t="s">
        <v>276</v>
      </c>
      <c r="D175" s="75" t="s">
        <v>279</v>
      </c>
      <c r="E175" s="31"/>
      <c r="F175" s="66">
        <f t="shared" si="48"/>
        <v>5.18</v>
      </c>
      <c r="G175" s="67">
        <f t="shared" si="49"/>
        <v>163</v>
      </c>
      <c r="H175" s="68"/>
      <c r="I175" s="76">
        <v>5.18</v>
      </c>
      <c r="J175" s="76"/>
      <c r="K175" s="76"/>
      <c r="L175" s="76"/>
      <c r="M175" s="76"/>
      <c r="N175" s="76"/>
      <c r="O175" s="76"/>
      <c r="P175" s="76"/>
      <c r="Q175" s="76"/>
      <c r="R175" s="76"/>
      <c r="S175" s="76"/>
      <c r="T175" s="76"/>
      <c r="U175" s="76"/>
      <c r="V175" s="76"/>
      <c r="W175" s="76"/>
      <c r="X175" s="76"/>
      <c r="Y175" s="76"/>
      <c r="Z175" s="76"/>
      <c r="AA175" s="77"/>
      <c r="AB175" s="69"/>
      <c r="AC175" s="69"/>
      <c r="AE175" s="12" t="str">
        <f t="shared" ref="AE175:AF177" si="53">C175</f>
        <v>Julian</v>
      </c>
      <c r="AF175" s="12" t="str">
        <f t="shared" si="53"/>
        <v>Auersthal</v>
      </c>
    </row>
    <row r="176" spans="1:33" s="12" customFormat="1" ht="15.75" x14ac:dyDescent="0.2">
      <c r="A176" s="65">
        <f t="shared" si="47"/>
        <v>224</v>
      </c>
      <c r="B176" s="73">
        <v>239</v>
      </c>
      <c r="C176" s="74" t="s">
        <v>276</v>
      </c>
      <c r="D176" s="75" t="s">
        <v>36</v>
      </c>
      <c r="E176" s="31"/>
      <c r="F176" s="66">
        <f t="shared" si="48"/>
        <v>5.84</v>
      </c>
      <c r="G176" s="67">
        <f t="shared" si="49"/>
        <v>224</v>
      </c>
      <c r="H176" s="68"/>
      <c r="I176" s="76">
        <v>5.84</v>
      </c>
      <c r="J176" s="76"/>
      <c r="K176" s="76"/>
      <c r="L176" s="76"/>
      <c r="M176" s="76"/>
      <c r="N176" s="76"/>
      <c r="O176" s="76"/>
      <c r="P176" s="76"/>
      <c r="Q176" s="76"/>
      <c r="R176" s="76"/>
      <c r="S176" s="76"/>
      <c r="T176" s="76"/>
      <c r="U176" s="76"/>
      <c r="V176" s="76"/>
      <c r="W176" s="76"/>
      <c r="X176" s="76"/>
      <c r="Y176" s="76"/>
      <c r="Z176" s="76"/>
      <c r="AA176" s="77"/>
      <c r="AB176" s="69"/>
      <c r="AC176" s="69"/>
      <c r="AD176" s="65">
        <f>B176</f>
        <v>239</v>
      </c>
      <c r="AE176" s="65" t="str">
        <f t="shared" si="53"/>
        <v>Julian</v>
      </c>
      <c r="AF176" s="65" t="str">
        <f t="shared" si="53"/>
        <v>Wien</v>
      </c>
      <c r="AG176" s="65">
        <f>E176</f>
        <v>0</v>
      </c>
    </row>
    <row r="177" spans="1:33" s="12" customFormat="1" ht="15.75" x14ac:dyDescent="0.2">
      <c r="A177" s="65">
        <f t="shared" si="47"/>
        <v>220</v>
      </c>
      <c r="B177" s="73">
        <v>384</v>
      </c>
      <c r="C177" s="74" t="s">
        <v>412</v>
      </c>
      <c r="D177" s="75" t="s">
        <v>36</v>
      </c>
      <c r="E177" s="31"/>
      <c r="F177" s="66">
        <f t="shared" si="48"/>
        <v>5.81</v>
      </c>
      <c r="G177" s="67">
        <f t="shared" si="49"/>
        <v>220</v>
      </c>
      <c r="H177" s="68"/>
      <c r="I177" s="76">
        <v>7.58</v>
      </c>
      <c r="J177" s="76"/>
      <c r="K177" s="76">
        <v>5.81</v>
      </c>
      <c r="L177" s="76"/>
      <c r="M177" s="76">
        <v>6.87</v>
      </c>
      <c r="N177" s="76"/>
      <c r="O177" s="76"/>
      <c r="P177" s="76"/>
      <c r="Q177" s="76"/>
      <c r="R177" s="76"/>
      <c r="S177" s="76"/>
      <c r="T177" s="76"/>
      <c r="U177" s="76"/>
      <c r="V177" s="76"/>
      <c r="W177" s="76"/>
      <c r="X177" s="76"/>
      <c r="Y177" s="76"/>
      <c r="Z177" s="76"/>
      <c r="AA177" s="77"/>
      <c r="AB177" s="69"/>
      <c r="AC177" s="69"/>
      <c r="AE177" s="12" t="str">
        <f t="shared" si="53"/>
        <v>JUNGEL Moritz</v>
      </c>
      <c r="AF177" s="12" t="str">
        <f t="shared" si="53"/>
        <v>Wien</v>
      </c>
    </row>
    <row r="178" spans="1:33" s="12" customFormat="1" ht="15.75" x14ac:dyDescent="0.2">
      <c r="A178" s="65">
        <f t="shared" si="47"/>
        <v>336</v>
      </c>
      <c r="B178" s="73">
        <v>293</v>
      </c>
      <c r="C178" s="74" t="s">
        <v>325</v>
      </c>
      <c r="D178" s="75" t="s">
        <v>36</v>
      </c>
      <c r="E178" s="31"/>
      <c r="F178" s="66">
        <f t="shared" si="48"/>
        <v>8.7200000000000006</v>
      </c>
      <c r="G178" s="67">
        <f t="shared" si="49"/>
        <v>336</v>
      </c>
      <c r="H178" s="68"/>
      <c r="I178" s="76">
        <v>9.6199999999999992</v>
      </c>
      <c r="J178" s="76"/>
      <c r="K178" s="76">
        <v>8.7200000000000006</v>
      </c>
      <c r="L178" s="76"/>
      <c r="M178" s="76">
        <v>10.220000000000001</v>
      </c>
      <c r="N178" s="76"/>
      <c r="O178" s="76"/>
      <c r="P178" s="76"/>
      <c r="Q178" s="76"/>
      <c r="R178" s="76"/>
      <c r="S178" s="76"/>
      <c r="T178" s="76"/>
      <c r="U178" s="76"/>
      <c r="V178" s="76"/>
      <c r="W178" s="76"/>
      <c r="X178" s="76"/>
      <c r="Y178" s="76"/>
      <c r="Z178" s="76"/>
      <c r="AA178" s="77"/>
      <c r="AB178" s="69"/>
      <c r="AC178" s="69"/>
      <c r="AE178" s="12" t="str">
        <f>C178</f>
        <v>Juni</v>
      </c>
    </row>
    <row r="179" spans="1:33" s="12" customFormat="1" ht="15.75" x14ac:dyDescent="0.2">
      <c r="A179" s="65">
        <f t="shared" si="47"/>
        <v>385</v>
      </c>
      <c r="B179" s="73">
        <v>173</v>
      </c>
      <c r="C179" s="74" t="s">
        <v>216</v>
      </c>
      <c r="D179" s="75" t="s">
        <v>36</v>
      </c>
      <c r="E179" s="31"/>
      <c r="F179" s="66">
        <f t="shared" si="48"/>
        <v>11.34</v>
      </c>
      <c r="G179" s="67">
        <f t="shared" si="49"/>
        <v>385</v>
      </c>
      <c r="H179" s="68"/>
      <c r="I179" s="76">
        <v>11.34</v>
      </c>
      <c r="J179" s="76"/>
      <c r="K179" s="76"/>
      <c r="L179" s="76"/>
      <c r="M179" s="76"/>
      <c r="N179" s="76"/>
      <c r="O179" s="76"/>
      <c r="P179" s="76"/>
      <c r="Q179" s="76"/>
      <c r="R179" s="76"/>
      <c r="S179" s="76"/>
      <c r="T179" s="76"/>
      <c r="U179" s="76"/>
      <c r="V179" s="76"/>
      <c r="W179" s="76"/>
      <c r="X179" s="76"/>
      <c r="Y179" s="76"/>
      <c r="Z179" s="76"/>
      <c r="AA179" s="77"/>
      <c r="AB179" s="69"/>
      <c r="AC179" s="69"/>
    </row>
    <row r="180" spans="1:33" s="12" customFormat="1" ht="15.75" x14ac:dyDescent="0.2">
      <c r="A180" s="65">
        <f t="shared" si="47"/>
        <v>402</v>
      </c>
      <c r="B180" s="73">
        <v>174</v>
      </c>
      <c r="C180" s="74" t="s">
        <v>217</v>
      </c>
      <c r="D180" s="75" t="s">
        <v>36</v>
      </c>
      <c r="E180" s="31"/>
      <c r="F180" s="66">
        <f t="shared" si="48"/>
        <v>15.39</v>
      </c>
      <c r="G180" s="67">
        <f t="shared" si="49"/>
        <v>402</v>
      </c>
      <c r="H180" s="68"/>
      <c r="I180" s="76">
        <v>15.39</v>
      </c>
      <c r="J180" s="76"/>
      <c r="K180" s="76"/>
      <c r="L180" s="76"/>
      <c r="M180" s="76"/>
      <c r="N180" s="76"/>
      <c r="O180" s="76"/>
      <c r="P180" s="76"/>
      <c r="Q180" s="76"/>
      <c r="R180" s="76"/>
      <c r="S180" s="76"/>
      <c r="T180" s="76"/>
      <c r="U180" s="76"/>
      <c r="V180" s="76"/>
      <c r="W180" s="76"/>
      <c r="X180" s="76"/>
      <c r="Y180" s="76"/>
      <c r="Z180" s="76"/>
      <c r="AA180" s="77"/>
      <c r="AB180" s="69"/>
      <c r="AC180" s="69"/>
    </row>
    <row r="181" spans="1:33" s="12" customFormat="1" ht="15.75" x14ac:dyDescent="0.2">
      <c r="A181" s="65">
        <f t="shared" si="47"/>
        <v>383</v>
      </c>
      <c r="B181" s="73">
        <v>186</v>
      </c>
      <c r="C181" s="74" t="s">
        <v>228</v>
      </c>
      <c r="D181" s="75" t="s">
        <v>36</v>
      </c>
      <c r="E181" s="31"/>
      <c r="F181" s="66">
        <f t="shared" si="48"/>
        <v>11.31</v>
      </c>
      <c r="G181" s="67">
        <f t="shared" si="49"/>
        <v>383</v>
      </c>
      <c r="H181" s="68"/>
      <c r="I181" s="76">
        <v>34.49</v>
      </c>
      <c r="J181" s="76"/>
      <c r="K181" s="76">
        <v>11.31</v>
      </c>
      <c r="L181" s="76"/>
      <c r="M181" s="76"/>
      <c r="N181" s="76"/>
      <c r="O181" s="76"/>
      <c r="P181" s="76"/>
      <c r="Q181" s="76"/>
      <c r="R181" s="76"/>
      <c r="S181" s="76"/>
      <c r="T181" s="76"/>
      <c r="U181" s="76"/>
      <c r="V181" s="76"/>
      <c r="W181" s="76"/>
      <c r="X181" s="76"/>
      <c r="Y181" s="76"/>
      <c r="Z181" s="76"/>
      <c r="AA181" s="77"/>
      <c r="AB181" s="69"/>
      <c r="AC181" s="69"/>
    </row>
    <row r="182" spans="1:33" s="12" customFormat="1" ht="15.75" x14ac:dyDescent="0.2">
      <c r="A182" s="65">
        <f t="shared" si="47"/>
        <v>255</v>
      </c>
      <c r="B182" s="73">
        <v>175</v>
      </c>
      <c r="C182" s="74" t="s">
        <v>218</v>
      </c>
      <c r="D182" s="75" t="s">
        <v>36</v>
      </c>
      <c r="E182" s="78"/>
      <c r="F182" s="66">
        <f t="shared" si="48"/>
        <v>6.18</v>
      </c>
      <c r="G182" s="67">
        <f t="shared" si="49"/>
        <v>255</v>
      </c>
      <c r="H182" s="68"/>
      <c r="I182" s="76">
        <v>13.33</v>
      </c>
      <c r="J182" s="76"/>
      <c r="K182" s="76">
        <v>6.18</v>
      </c>
      <c r="L182" s="76"/>
      <c r="M182" s="76">
        <v>16.75</v>
      </c>
      <c r="N182" s="76"/>
      <c r="O182" s="76"/>
      <c r="P182" s="76"/>
      <c r="Q182" s="76"/>
      <c r="R182" s="76"/>
      <c r="S182" s="76"/>
      <c r="T182" s="76"/>
      <c r="U182" s="76"/>
      <c r="V182" s="76"/>
      <c r="W182" s="76"/>
      <c r="X182" s="76"/>
      <c r="Y182" s="76"/>
      <c r="Z182" s="76"/>
      <c r="AA182" s="77"/>
      <c r="AB182" s="69"/>
      <c r="AC182" s="69"/>
      <c r="AD182" s="65">
        <f t="shared" ref="AD182:AG183" si="54">B182</f>
        <v>175</v>
      </c>
      <c r="AE182" s="65" t="str">
        <f t="shared" si="54"/>
        <v>Kamal</v>
      </c>
      <c r="AF182" s="65" t="str">
        <f t="shared" si="54"/>
        <v>Wien</v>
      </c>
      <c r="AG182" s="65">
        <f t="shared" si="54"/>
        <v>0</v>
      </c>
    </row>
    <row r="183" spans="1:33" s="12" customFormat="1" ht="15.75" x14ac:dyDescent="0.2">
      <c r="A183" s="65">
        <f t="shared" si="47"/>
        <v>9</v>
      </c>
      <c r="B183" s="73">
        <v>1</v>
      </c>
      <c r="C183" s="74" t="s">
        <v>21</v>
      </c>
      <c r="D183" s="75" t="s">
        <v>22</v>
      </c>
      <c r="E183" s="31"/>
      <c r="F183" s="66">
        <f t="shared" si="48"/>
        <v>3.35</v>
      </c>
      <c r="G183" s="67">
        <f t="shared" si="49"/>
        <v>9</v>
      </c>
      <c r="H183" s="68"/>
      <c r="I183" s="76">
        <v>3.35</v>
      </c>
      <c r="J183" s="76"/>
      <c r="K183" s="76"/>
      <c r="L183" s="76"/>
      <c r="M183" s="76"/>
      <c r="N183" s="76"/>
      <c r="O183" s="76"/>
      <c r="P183" s="76"/>
      <c r="Q183" s="76"/>
      <c r="R183" s="76"/>
      <c r="S183" s="76"/>
      <c r="T183" s="76"/>
      <c r="U183" s="76"/>
      <c r="V183" s="76"/>
      <c r="W183" s="76"/>
      <c r="X183" s="76"/>
      <c r="Y183" s="76"/>
      <c r="Z183" s="76"/>
      <c r="AA183" s="77"/>
      <c r="AB183" s="69"/>
      <c r="AC183" s="69"/>
      <c r="AD183" s="65">
        <f t="shared" si="54"/>
        <v>1</v>
      </c>
      <c r="AE183" s="65" t="str">
        <f t="shared" si="54"/>
        <v>KAPPACHER Adam</v>
      </c>
      <c r="AF183" s="65" t="str">
        <f t="shared" si="54"/>
        <v>ÖRV-Team</v>
      </c>
      <c r="AG183" s="65">
        <f t="shared" si="54"/>
        <v>0</v>
      </c>
    </row>
    <row r="184" spans="1:33" s="12" customFormat="1" ht="15.75" x14ac:dyDescent="0.2">
      <c r="A184" s="65">
        <f t="shared" si="47"/>
        <v>20</v>
      </c>
      <c r="B184" s="73">
        <v>16</v>
      </c>
      <c r="C184" s="74" t="s">
        <v>43</v>
      </c>
      <c r="D184" s="75" t="s">
        <v>44</v>
      </c>
      <c r="E184" s="31"/>
      <c r="F184" s="66">
        <f t="shared" si="48"/>
        <v>3.55</v>
      </c>
      <c r="G184" s="67">
        <f t="shared" si="49"/>
        <v>20</v>
      </c>
      <c r="H184" s="68"/>
      <c r="I184" s="76">
        <v>3.6</v>
      </c>
      <c r="J184" s="76"/>
      <c r="K184" s="76">
        <v>3.62</v>
      </c>
      <c r="L184" s="76"/>
      <c r="M184" s="76">
        <v>3.55</v>
      </c>
      <c r="N184" s="76"/>
      <c r="O184" s="76"/>
      <c r="P184" s="76"/>
      <c r="Q184" s="76"/>
      <c r="R184" s="76"/>
      <c r="S184" s="76"/>
      <c r="T184" s="76"/>
      <c r="U184" s="76"/>
      <c r="V184" s="76"/>
      <c r="W184" s="76"/>
      <c r="X184" s="76"/>
      <c r="Y184" s="76"/>
      <c r="Z184" s="76"/>
      <c r="AA184" s="77"/>
      <c r="AB184" s="69"/>
      <c r="AC184" s="69"/>
    </row>
    <row r="185" spans="1:33" s="12" customFormat="1" ht="15.75" x14ac:dyDescent="0.2">
      <c r="A185" s="65">
        <f t="shared" si="47"/>
        <v>394</v>
      </c>
      <c r="B185" s="73">
        <v>271</v>
      </c>
      <c r="C185" s="74" t="s">
        <v>304</v>
      </c>
      <c r="D185" s="75" t="s">
        <v>36</v>
      </c>
      <c r="E185" s="31"/>
      <c r="F185" s="66">
        <f t="shared" si="48"/>
        <v>12.48</v>
      </c>
      <c r="G185" s="67">
        <f t="shared" si="49"/>
        <v>394</v>
      </c>
      <c r="H185" s="68"/>
      <c r="I185" s="76">
        <v>12.48</v>
      </c>
      <c r="J185" s="76"/>
      <c r="K185" s="76"/>
      <c r="L185" s="76"/>
      <c r="M185" s="76"/>
      <c r="N185" s="76"/>
      <c r="O185" s="76"/>
      <c r="P185" s="76"/>
      <c r="Q185" s="76"/>
      <c r="R185" s="76"/>
      <c r="S185" s="76"/>
      <c r="T185" s="76"/>
      <c r="U185" s="76"/>
      <c r="V185" s="76"/>
      <c r="W185" s="76"/>
      <c r="X185" s="76"/>
      <c r="Y185" s="76"/>
      <c r="Z185" s="76"/>
      <c r="AA185" s="77"/>
      <c r="AB185" s="69"/>
      <c r="AC185" s="69"/>
      <c r="AD185" s="65">
        <f t="shared" ref="AD185:AG187" si="55">B185</f>
        <v>271</v>
      </c>
      <c r="AE185" s="65" t="str">
        <f t="shared" si="55"/>
        <v>Karol</v>
      </c>
      <c r="AF185" s="65" t="str">
        <f t="shared" si="55"/>
        <v>Wien</v>
      </c>
      <c r="AG185" s="65">
        <f t="shared" si="55"/>
        <v>0</v>
      </c>
    </row>
    <row r="186" spans="1:33" s="12" customFormat="1" ht="15.75" x14ac:dyDescent="0.2">
      <c r="A186" s="65">
        <f t="shared" si="47"/>
        <v>72</v>
      </c>
      <c r="B186" s="73">
        <v>380</v>
      </c>
      <c r="C186" s="74" t="s">
        <v>410</v>
      </c>
      <c r="D186" s="75" t="s">
        <v>36</v>
      </c>
      <c r="E186" s="31"/>
      <c r="F186" s="66">
        <f t="shared" si="48"/>
        <v>4.3099999999999996</v>
      </c>
      <c r="G186" s="67">
        <f t="shared" si="49"/>
        <v>72</v>
      </c>
      <c r="H186" s="68"/>
      <c r="I186" s="76">
        <v>4.7300000000000004</v>
      </c>
      <c r="J186" s="76"/>
      <c r="K186" s="76">
        <v>4.76</v>
      </c>
      <c r="L186" s="76"/>
      <c r="M186" s="76">
        <v>4.71</v>
      </c>
      <c r="N186" s="76"/>
      <c r="O186" s="76">
        <v>4.3099999999999996</v>
      </c>
      <c r="P186" s="76"/>
      <c r="Q186" s="76"/>
      <c r="R186" s="76"/>
      <c r="S186" s="76"/>
      <c r="T186" s="76"/>
      <c r="U186" s="76"/>
      <c r="V186" s="76"/>
      <c r="W186" s="76"/>
      <c r="X186" s="76"/>
      <c r="Y186" s="76"/>
      <c r="Z186" s="76"/>
      <c r="AA186" s="77"/>
      <c r="AB186" s="69"/>
      <c r="AC186" s="69"/>
      <c r="AD186" s="65">
        <f t="shared" si="55"/>
        <v>380</v>
      </c>
      <c r="AE186" s="65" t="str">
        <f t="shared" si="55"/>
        <v>KATZENBEISSER Sophie</v>
      </c>
      <c r="AF186" s="65" t="str">
        <f t="shared" si="55"/>
        <v>Wien</v>
      </c>
      <c r="AG186" s="65">
        <f t="shared" si="55"/>
        <v>0</v>
      </c>
    </row>
    <row r="187" spans="1:33" s="12" customFormat="1" ht="15.75" x14ac:dyDescent="0.2">
      <c r="A187" s="65">
        <f t="shared" si="47"/>
        <v>361</v>
      </c>
      <c r="B187" s="73">
        <v>122</v>
      </c>
      <c r="C187" s="74" t="s">
        <v>159</v>
      </c>
      <c r="D187" s="75" t="s">
        <v>36</v>
      </c>
      <c r="E187" s="31"/>
      <c r="F187" s="66">
        <f t="shared" si="48"/>
        <v>9.5500000000000007</v>
      </c>
      <c r="G187" s="67">
        <f t="shared" si="49"/>
        <v>361</v>
      </c>
      <c r="H187" s="68"/>
      <c r="I187" s="76">
        <v>9.5500000000000007</v>
      </c>
      <c r="J187" s="76"/>
      <c r="K187" s="76">
        <v>12.04</v>
      </c>
      <c r="L187" s="76"/>
      <c r="M187" s="76"/>
      <c r="N187" s="76"/>
      <c r="O187" s="76"/>
      <c r="P187" s="76"/>
      <c r="Q187" s="76"/>
      <c r="R187" s="76"/>
      <c r="S187" s="76"/>
      <c r="T187" s="76"/>
      <c r="U187" s="76"/>
      <c r="V187" s="76"/>
      <c r="W187" s="76"/>
      <c r="X187" s="76"/>
      <c r="Y187" s="76"/>
      <c r="Z187" s="76"/>
      <c r="AA187" s="77"/>
      <c r="AB187" s="69"/>
      <c r="AC187" s="69"/>
      <c r="AD187" s="65">
        <f t="shared" si="55"/>
        <v>122</v>
      </c>
      <c r="AE187" s="65" t="str">
        <f t="shared" si="55"/>
        <v>KELEM Lenora</v>
      </c>
      <c r="AF187" s="65" t="str">
        <f t="shared" si="55"/>
        <v>Wien</v>
      </c>
      <c r="AG187" s="65">
        <f t="shared" si="55"/>
        <v>0</v>
      </c>
    </row>
    <row r="188" spans="1:33" s="12" customFormat="1" ht="15.75" x14ac:dyDescent="0.2">
      <c r="A188" s="65">
        <f t="shared" si="47"/>
        <v>204</v>
      </c>
      <c r="B188" s="73">
        <v>362</v>
      </c>
      <c r="C188" s="74" t="s">
        <v>391</v>
      </c>
      <c r="D188" s="75" t="s">
        <v>392</v>
      </c>
      <c r="E188" s="31"/>
      <c r="F188" s="66">
        <f t="shared" si="48"/>
        <v>5.62</v>
      </c>
      <c r="G188" s="67">
        <f t="shared" si="49"/>
        <v>204</v>
      </c>
      <c r="H188" s="68"/>
      <c r="I188" s="76">
        <v>5.62</v>
      </c>
      <c r="J188" s="76"/>
      <c r="K188" s="76"/>
      <c r="L188" s="76"/>
      <c r="M188" s="76"/>
      <c r="N188" s="76"/>
      <c r="O188" s="76"/>
      <c r="P188" s="76"/>
      <c r="Q188" s="76"/>
      <c r="R188" s="76"/>
      <c r="S188" s="76"/>
      <c r="T188" s="76"/>
      <c r="U188" s="76"/>
      <c r="V188" s="76"/>
      <c r="W188" s="76"/>
      <c r="X188" s="76"/>
      <c r="Y188" s="76"/>
      <c r="Z188" s="76"/>
      <c r="AA188" s="77"/>
      <c r="AB188" s="69"/>
      <c r="AC188" s="69"/>
      <c r="AE188" s="12" t="str">
        <f>C188</f>
        <v>Kevin</v>
      </c>
      <c r="AF188" s="12" t="str">
        <f>D188</f>
        <v>Ebergasting</v>
      </c>
    </row>
    <row r="189" spans="1:33" s="12" customFormat="1" ht="15.75" x14ac:dyDescent="0.2">
      <c r="A189" s="65">
        <f t="shared" si="47"/>
        <v>283</v>
      </c>
      <c r="B189" s="73">
        <v>114</v>
      </c>
      <c r="C189" s="74" t="s">
        <v>150</v>
      </c>
      <c r="D189" s="75" t="s">
        <v>36</v>
      </c>
      <c r="E189" s="31"/>
      <c r="F189" s="66">
        <f t="shared" si="48"/>
        <v>6.85</v>
      </c>
      <c r="G189" s="67">
        <f t="shared" si="49"/>
        <v>283</v>
      </c>
      <c r="H189" s="68"/>
      <c r="I189" s="76">
        <v>6.85</v>
      </c>
      <c r="J189" s="76"/>
      <c r="K189" s="76"/>
      <c r="L189" s="76"/>
      <c r="M189" s="76"/>
      <c r="N189" s="76"/>
      <c r="O189" s="76"/>
      <c r="P189" s="76"/>
      <c r="Q189" s="76"/>
      <c r="R189" s="76"/>
      <c r="S189" s="76"/>
      <c r="T189" s="76"/>
      <c r="U189" s="76"/>
      <c r="V189" s="76"/>
      <c r="W189" s="76"/>
      <c r="X189" s="76"/>
      <c r="Y189" s="76"/>
      <c r="Z189" s="76"/>
      <c r="AA189" s="77"/>
      <c r="AB189" s="69"/>
      <c r="AC189" s="69"/>
      <c r="AE189" s="12" t="str">
        <f t="shared" ref="AE189:AE198" si="56">C189</f>
        <v>KHOL Jakob</v>
      </c>
    </row>
    <row r="190" spans="1:33" s="12" customFormat="1" ht="15.75" x14ac:dyDescent="0.2">
      <c r="A190" s="65">
        <f t="shared" si="47"/>
        <v>377</v>
      </c>
      <c r="B190" s="73">
        <v>113</v>
      </c>
      <c r="C190" s="74" t="s">
        <v>149</v>
      </c>
      <c r="D190" s="75" t="s">
        <v>36</v>
      </c>
      <c r="E190" s="31"/>
      <c r="F190" s="66">
        <f t="shared" si="48"/>
        <v>10.85</v>
      </c>
      <c r="G190" s="67">
        <f t="shared" si="49"/>
        <v>377</v>
      </c>
      <c r="H190" s="68"/>
      <c r="I190" s="76">
        <v>10.85</v>
      </c>
      <c r="J190" s="76"/>
      <c r="K190" s="76"/>
      <c r="L190" s="76"/>
      <c r="M190" s="76"/>
      <c r="N190" s="76"/>
      <c r="O190" s="76"/>
      <c r="P190" s="76"/>
      <c r="Q190" s="76"/>
      <c r="R190" s="76"/>
      <c r="S190" s="76"/>
      <c r="T190" s="76"/>
      <c r="U190" s="76"/>
      <c r="V190" s="76"/>
      <c r="W190" s="76"/>
      <c r="X190" s="76"/>
      <c r="Y190" s="76"/>
      <c r="Z190" s="76"/>
      <c r="AA190" s="77"/>
      <c r="AB190" s="69"/>
      <c r="AC190" s="69"/>
      <c r="AE190" s="12" t="str">
        <f t="shared" si="56"/>
        <v>KHOL Konstantin</v>
      </c>
    </row>
    <row r="191" spans="1:33" s="12" customFormat="1" ht="15.75" x14ac:dyDescent="0.2">
      <c r="A191" s="65">
        <f t="shared" si="47"/>
        <v>334</v>
      </c>
      <c r="B191" s="73">
        <v>238</v>
      </c>
      <c r="C191" s="74" t="s">
        <v>275</v>
      </c>
      <c r="D191" s="75" t="s">
        <v>36</v>
      </c>
      <c r="E191" s="31"/>
      <c r="F191" s="66">
        <f t="shared" si="48"/>
        <v>8.68</v>
      </c>
      <c r="G191" s="67">
        <f t="shared" si="49"/>
        <v>334</v>
      </c>
      <c r="H191" s="68"/>
      <c r="I191" s="76">
        <v>8.68</v>
      </c>
      <c r="J191" s="76"/>
      <c r="K191" s="76"/>
      <c r="L191" s="76"/>
      <c r="M191" s="76"/>
      <c r="N191" s="76"/>
      <c r="O191" s="76"/>
      <c r="P191" s="76"/>
      <c r="Q191" s="76"/>
      <c r="R191" s="76"/>
      <c r="S191" s="76"/>
      <c r="T191" s="76"/>
      <c r="U191" s="76"/>
      <c r="V191" s="76"/>
      <c r="W191" s="76"/>
      <c r="X191" s="76"/>
      <c r="Y191" s="76"/>
      <c r="Z191" s="76"/>
      <c r="AA191" s="77"/>
      <c r="AB191" s="69"/>
      <c r="AC191" s="69"/>
      <c r="AD191" s="65">
        <f>B191</f>
        <v>238</v>
      </c>
      <c r="AE191" s="65" t="str">
        <f t="shared" si="56"/>
        <v>Kilian</v>
      </c>
      <c r="AF191" s="65" t="str">
        <f>D191</f>
        <v>Wien</v>
      </c>
      <c r="AG191" s="65">
        <f>E191</f>
        <v>0</v>
      </c>
    </row>
    <row r="192" spans="1:33" s="12" customFormat="1" ht="15.75" x14ac:dyDescent="0.2">
      <c r="A192" s="65">
        <f t="shared" si="47"/>
        <v>350</v>
      </c>
      <c r="B192" s="73">
        <v>150</v>
      </c>
      <c r="C192" s="74" t="s">
        <v>190</v>
      </c>
      <c r="D192" s="75" t="s">
        <v>36</v>
      </c>
      <c r="E192" s="31"/>
      <c r="F192" s="66">
        <f t="shared" si="48"/>
        <v>9.01</v>
      </c>
      <c r="G192" s="67">
        <f t="shared" si="49"/>
        <v>350</v>
      </c>
      <c r="H192" s="68"/>
      <c r="I192" s="76">
        <v>9.01</v>
      </c>
      <c r="J192" s="76"/>
      <c r="K192" s="76"/>
      <c r="L192" s="76"/>
      <c r="M192" s="76"/>
      <c r="N192" s="76"/>
      <c r="O192" s="76"/>
      <c r="P192" s="76"/>
      <c r="Q192" s="76"/>
      <c r="R192" s="76"/>
      <c r="S192" s="76"/>
      <c r="T192" s="76"/>
      <c r="U192" s="76"/>
      <c r="V192" s="76"/>
      <c r="W192" s="76"/>
      <c r="X192" s="76"/>
      <c r="Y192" s="76"/>
      <c r="Z192" s="76"/>
      <c r="AA192" s="77"/>
      <c r="AB192" s="69"/>
      <c r="AC192" s="69"/>
      <c r="AD192" s="65">
        <f>B192</f>
        <v>150</v>
      </c>
      <c r="AE192" s="65" t="str">
        <f t="shared" si="56"/>
        <v>KLEEWEIN-Lang Luna</v>
      </c>
      <c r="AF192" s="65" t="str">
        <f>D192</f>
        <v>Wien</v>
      </c>
      <c r="AG192" s="65">
        <f>E192</f>
        <v>0</v>
      </c>
    </row>
    <row r="193" spans="1:33" s="12" customFormat="1" ht="15.75" x14ac:dyDescent="0.2">
      <c r="A193" s="65">
        <f t="shared" si="47"/>
        <v>275</v>
      </c>
      <c r="B193" s="73">
        <v>278</v>
      </c>
      <c r="C193" s="74" t="s">
        <v>312</v>
      </c>
      <c r="D193" s="75" t="s">
        <v>36</v>
      </c>
      <c r="E193" s="31"/>
      <c r="F193" s="66">
        <f t="shared" si="48"/>
        <v>6.65</v>
      </c>
      <c r="G193" s="67">
        <f t="shared" si="49"/>
        <v>275</v>
      </c>
      <c r="H193" s="68"/>
      <c r="I193" s="76">
        <v>6.65</v>
      </c>
      <c r="J193" s="76"/>
      <c r="K193" s="76"/>
      <c r="L193" s="76"/>
      <c r="M193" s="76"/>
      <c r="N193" s="76"/>
      <c r="O193" s="76"/>
      <c r="P193" s="76"/>
      <c r="Q193" s="76"/>
      <c r="R193" s="76"/>
      <c r="S193" s="76"/>
      <c r="T193" s="76"/>
      <c r="U193" s="76"/>
      <c r="V193" s="76"/>
      <c r="W193" s="76"/>
      <c r="X193" s="76"/>
      <c r="Y193" s="76"/>
      <c r="Z193" s="76"/>
      <c r="AA193" s="77"/>
      <c r="AB193" s="69"/>
      <c r="AC193" s="69"/>
      <c r="AE193" s="12" t="str">
        <f t="shared" si="56"/>
        <v>KLIMBACHER Lukas</v>
      </c>
    </row>
    <row r="194" spans="1:33" s="12" customFormat="1" ht="15.75" x14ac:dyDescent="0.2">
      <c r="A194" s="65">
        <f t="shared" si="47"/>
        <v>148</v>
      </c>
      <c r="B194" s="73">
        <v>289</v>
      </c>
      <c r="C194" s="74" t="s">
        <v>322</v>
      </c>
      <c r="D194" s="75" t="s">
        <v>36</v>
      </c>
      <c r="E194" s="31"/>
      <c r="F194" s="66">
        <f t="shared" si="48"/>
        <v>5.05</v>
      </c>
      <c r="G194" s="67">
        <f t="shared" si="49"/>
        <v>148</v>
      </c>
      <c r="H194" s="68"/>
      <c r="I194" s="76">
        <v>5.05</v>
      </c>
      <c r="J194" s="76"/>
      <c r="K194" s="76">
        <v>5.28</v>
      </c>
      <c r="L194" s="76"/>
      <c r="M194" s="76"/>
      <c r="N194" s="76"/>
      <c r="O194" s="76"/>
      <c r="P194" s="76"/>
      <c r="Q194" s="76"/>
      <c r="R194" s="76"/>
      <c r="S194" s="76"/>
      <c r="T194" s="76"/>
      <c r="U194" s="76"/>
      <c r="V194" s="76"/>
      <c r="W194" s="76"/>
      <c r="X194" s="76"/>
      <c r="Y194" s="76"/>
      <c r="Z194" s="76"/>
      <c r="AA194" s="77"/>
      <c r="AB194" s="69"/>
      <c r="AC194" s="69"/>
      <c r="AD194" s="65">
        <f>B194</f>
        <v>289</v>
      </c>
      <c r="AE194" s="65" t="str">
        <f t="shared" si="56"/>
        <v>KÖBERL Franziska</v>
      </c>
      <c r="AF194" s="65" t="str">
        <f t="shared" ref="AF194:AG198" si="57">D194</f>
        <v>Wien</v>
      </c>
      <c r="AG194" s="65">
        <f t="shared" si="57"/>
        <v>0</v>
      </c>
    </row>
    <row r="195" spans="1:33" s="12" customFormat="1" ht="15.75" x14ac:dyDescent="0.2">
      <c r="A195" s="65">
        <f t="shared" si="47"/>
        <v>206</v>
      </c>
      <c r="B195" s="73">
        <v>281</v>
      </c>
      <c r="C195" s="74" t="s">
        <v>314</v>
      </c>
      <c r="D195" s="75" t="s">
        <v>266</v>
      </c>
      <c r="E195" s="78"/>
      <c r="F195" s="66">
        <f t="shared" si="48"/>
        <v>5.65</v>
      </c>
      <c r="G195" s="67">
        <f t="shared" si="49"/>
        <v>206</v>
      </c>
      <c r="H195" s="68"/>
      <c r="I195" s="76">
        <v>6.55</v>
      </c>
      <c r="J195" s="76"/>
      <c r="K195" s="76">
        <v>5.65</v>
      </c>
      <c r="L195" s="76"/>
      <c r="M195" s="76">
        <v>5.69</v>
      </c>
      <c r="N195" s="76"/>
      <c r="O195" s="76"/>
      <c r="P195" s="76"/>
      <c r="Q195" s="76"/>
      <c r="R195" s="76"/>
      <c r="S195" s="76"/>
      <c r="T195" s="76"/>
      <c r="U195" s="76"/>
      <c r="V195" s="76"/>
      <c r="W195" s="76"/>
      <c r="X195" s="76"/>
      <c r="Y195" s="76"/>
      <c r="Z195" s="76"/>
      <c r="AA195" s="77"/>
      <c r="AB195" s="69"/>
      <c r="AC195" s="69"/>
      <c r="AD195" s="65">
        <f>B195</f>
        <v>281</v>
      </c>
      <c r="AE195" s="65" t="str">
        <f t="shared" si="56"/>
        <v>Konstantin</v>
      </c>
      <c r="AF195" s="65" t="str">
        <f t="shared" si="57"/>
        <v>Purkersdorf</v>
      </c>
      <c r="AG195" s="65">
        <f t="shared" si="57"/>
        <v>0</v>
      </c>
    </row>
    <row r="196" spans="1:33" s="12" customFormat="1" ht="15.75" x14ac:dyDescent="0.2">
      <c r="A196" s="65">
        <f t="shared" si="47"/>
        <v>89</v>
      </c>
      <c r="B196" s="73">
        <v>198</v>
      </c>
      <c r="C196" s="74" t="s">
        <v>240</v>
      </c>
      <c r="D196" s="75" t="s">
        <v>36</v>
      </c>
      <c r="E196" s="31"/>
      <c r="F196" s="66">
        <f t="shared" si="48"/>
        <v>4.47</v>
      </c>
      <c r="G196" s="67">
        <f t="shared" si="49"/>
        <v>89</v>
      </c>
      <c r="H196" s="68"/>
      <c r="I196" s="76">
        <v>4.47</v>
      </c>
      <c r="J196" s="76"/>
      <c r="K196" s="76"/>
      <c r="L196" s="76"/>
      <c r="M196" s="76"/>
      <c r="N196" s="76"/>
      <c r="O196" s="76"/>
      <c r="P196" s="76"/>
      <c r="Q196" s="76"/>
      <c r="R196" s="76"/>
      <c r="S196" s="76"/>
      <c r="T196" s="76"/>
      <c r="U196" s="76"/>
      <c r="V196" s="76"/>
      <c r="W196" s="76"/>
      <c r="X196" s="76"/>
      <c r="Y196" s="76"/>
      <c r="Z196" s="76"/>
      <c r="AA196" s="77"/>
      <c r="AB196" s="69"/>
      <c r="AC196" s="69"/>
      <c r="AD196" s="65">
        <f>B196</f>
        <v>198</v>
      </c>
      <c r="AE196" s="65" t="str">
        <f t="shared" si="56"/>
        <v>KOSSEI</v>
      </c>
      <c r="AF196" s="65" t="str">
        <f t="shared" si="57"/>
        <v>Wien</v>
      </c>
      <c r="AG196" s="65">
        <f t="shared" si="57"/>
        <v>0</v>
      </c>
    </row>
    <row r="197" spans="1:33" s="12" customFormat="1" ht="15.75" x14ac:dyDescent="0.2">
      <c r="A197" s="65">
        <f t="shared" si="47"/>
        <v>194</v>
      </c>
      <c r="B197" s="73">
        <v>26</v>
      </c>
      <c r="C197" s="74" t="s">
        <v>55</v>
      </c>
      <c r="D197" s="75" t="s">
        <v>36</v>
      </c>
      <c r="E197" s="31"/>
      <c r="F197" s="66">
        <f t="shared" si="48"/>
        <v>5.47</v>
      </c>
      <c r="G197" s="67">
        <f t="shared" si="49"/>
        <v>194</v>
      </c>
      <c r="H197" s="68"/>
      <c r="I197" s="76">
        <v>9.75</v>
      </c>
      <c r="J197" s="76"/>
      <c r="K197" s="76">
        <v>8.6300000000000008</v>
      </c>
      <c r="L197" s="76"/>
      <c r="M197" s="76">
        <v>7.26</v>
      </c>
      <c r="N197" s="76"/>
      <c r="O197" s="76">
        <v>5.47</v>
      </c>
      <c r="P197" s="76"/>
      <c r="Q197" s="76"/>
      <c r="R197" s="76"/>
      <c r="S197" s="76"/>
      <c r="T197" s="76"/>
      <c r="U197" s="76"/>
      <c r="V197" s="76"/>
      <c r="W197" s="76"/>
      <c r="X197" s="76"/>
      <c r="Y197" s="76"/>
      <c r="Z197" s="76"/>
      <c r="AA197" s="77"/>
      <c r="AB197" s="69"/>
      <c r="AC197" s="69"/>
      <c r="AD197" s="65">
        <f>B197</f>
        <v>26</v>
      </c>
      <c r="AE197" s="65" t="str">
        <f t="shared" si="56"/>
        <v>KRAMMER Emma</v>
      </c>
      <c r="AF197" s="65" t="str">
        <f t="shared" si="57"/>
        <v>Wien</v>
      </c>
      <c r="AG197" s="65">
        <f t="shared" si="57"/>
        <v>0</v>
      </c>
    </row>
    <row r="198" spans="1:33" s="12" customFormat="1" ht="15.75" x14ac:dyDescent="0.2">
      <c r="A198" s="65">
        <f t="shared" si="47"/>
        <v>198</v>
      </c>
      <c r="B198" s="73">
        <v>158</v>
      </c>
      <c r="C198" s="74" t="s">
        <v>198</v>
      </c>
      <c r="D198" s="75" t="s">
        <v>36</v>
      </c>
      <c r="E198" s="31"/>
      <c r="F198" s="66">
        <f t="shared" si="48"/>
        <v>5.56</v>
      </c>
      <c r="G198" s="67">
        <f t="shared" si="49"/>
        <v>198</v>
      </c>
      <c r="H198" s="68"/>
      <c r="I198" s="76">
        <v>5.56</v>
      </c>
      <c r="J198" s="76"/>
      <c r="K198" s="76"/>
      <c r="L198" s="76"/>
      <c r="M198" s="76"/>
      <c r="N198" s="76"/>
      <c r="O198" s="76"/>
      <c r="P198" s="76"/>
      <c r="Q198" s="76"/>
      <c r="R198" s="76"/>
      <c r="S198" s="76"/>
      <c r="T198" s="76"/>
      <c r="U198" s="76"/>
      <c r="V198" s="76"/>
      <c r="W198" s="76"/>
      <c r="X198" s="76"/>
      <c r="Y198" s="76"/>
      <c r="Z198" s="76"/>
      <c r="AA198" s="77"/>
      <c r="AB198" s="69"/>
      <c r="AC198" s="69"/>
      <c r="AD198" s="65">
        <f>B198</f>
        <v>158</v>
      </c>
      <c r="AE198" s="65" t="str">
        <f t="shared" si="56"/>
        <v>KRANKL Anna</v>
      </c>
      <c r="AF198" s="65" t="str">
        <f t="shared" si="57"/>
        <v>Wien</v>
      </c>
      <c r="AG198" s="65">
        <f t="shared" si="57"/>
        <v>0</v>
      </c>
    </row>
    <row r="199" spans="1:33" s="12" customFormat="1" ht="15.75" x14ac:dyDescent="0.2">
      <c r="A199" s="65">
        <f t="shared" si="47"/>
        <v>89</v>
      </c>
      <c r="B199" s="73">
        <v>211</v>
      </c>
      <c r="C199" s="74" t="s">
        <v>252</v>
      </c>
      <c r="D199" s="75" t="s">
        <v>36</v>
      </c>
      <c r="E199" s="31"/>
      <c r="F199" s="66">
        <f t="shared" si="48"/>
        <v>4.47</v>
      </c>
      <c r="G199" s="67">
        <f t="shared" si="49"/>
        <v>89</v>
      </c>
      <c r="H199" s="68"/>
      <c r="I199" s="76">
        <v>5.59</v>
      </c>
      <c r="J199" s="76"/>
      <c r="K199" s="76">
        <v>4.47</v>
      </c>
      <c r="L199" s="76"/>
      <c r="M199" s="76"/>
      <c r="N199" s="76"/>
      <c r="O199" s="76"/>
      <c r="P199" s="76"/>
      <c r="Q199" s="76"/>
      <c r="R199" s="76"/>
      <c r="S199" s="76"/>
      <c r="T199" s="76"/>
      <c r="U199" s="76"/>
      <c r="V199" s="76"/>
      <c r="W199" s="76"/>
      <c r="X199" s="76"/>
      <c r="Y199" s="76"/>
      <c r="Z199" s="76"/>
      <c r="AA199" s="77"/>
      <c r="AB199" s="69"/>
      <c r="AC199" s="69"/>
    </row>
    <row r="200" spans="1:33" s="12" customFormat="1" ht="15.75" x14ac:dyDescent="0.2">
      <c r="A200" s="65">
        <f t="shared" si="47"/>
        <v>53</v>
      </c>
      <c r="B200" s="73">
        <v>210</v>
      </c>
      <c r="C200" s="74" t="s">
        <v>251</v>
      </c>
      <c r="D200" s="75" t="s">
        <v>36</v>
      </c>
      <c r="E200" s="31"/>
      <c r="F200" s="66">
        <f t="shared" si="48"/>
        <v>3.94</v>
      </c>
      <c r="G200" s="67">
        <f t="shared" si="49"/>
        <v>53</v>
      </c>
      <c r="H200" s="68"/>
      <c r="I200" s="76">
        <v>4.09</v>
      </c>
      <c r="J200" s="76"/>
      <c r="K200" s="76">
        <v>3.94</v>
      </c>
      <c r="L200" s="76"/>
      <c r="M200" s="76"/>
      <c r="N200" s="76"/>
      <c r="O200" s="76"/>
      <c r="P200" s="76"/>
      <c r="Q200" s="76"/>
      <c r="R200" s="76"/>
      <c r="S200" s="76"/>
      <c r="T200" s="76"/>
      <c r="U200" s="76"/>
      <c r="V200" s="76"/>
      <c r="W200" s="76"/>
      <c r="X200" s="76"/>
      <c r="Y200" s="76"/>
      <c r="Z200" s="76"/>
      <c r="AA200" s="77"/>
      <c r="AB200" s="69"/>
      <c r="AC200" s="69"/>
    </row>
    <row r="201" spans="1:33" s="12" customFormat="1" ht="15.75" x14ac:dyDescent="0.2">
      <c r="A201" s="65">
        <f t="shared" si="47"/>
        <v>51</v>
      </c>
      <c r="B201" s="73">
        <v>221</v>
      </c>
      <c r="C201" s="74" t="s">
        <v>261</v>
      </c>
      <c r="D201" s="75" t="s">
        <v>36</v>
      </c>
      <c r="E201" s="31"/>
      <c r="F201" s="66">
        <f t="shared" si="48"/>
        <v>3.91</v>
      </c>
      <c r="G201" s="67">
        <f t="shared" si="49"/>
        <v>51</v>
      </c>
      <c r="H201" s="68"/>
      <c r="I201" s="76">
        <v>3.91</v>
      </c>
      <c r="J201" s="76"/>
      <c r="K201" s="76"/>
      <c r="L201" s="76"/>
      <c r="M201" s="76"/>
      <c r="N201" s="76"/>
      <c r="O201" s="76"/>
      <c r="P201" s="76"/>
      <c r="Q201" s="76"/>
      <c r="R201" s="76"/>
      <c r="S201" s="76"/>
      <c r="T201" s="76"/>
      <c r="U201" s="76"/>
      <c r="V201" s="76"/>
      <c r="W201" s="76"/>
      <c r="X201" s="76"/>
      <c r="Y201" s="76"/>
      <c r="Z201" s="76"/>
      <c r="AA201" s="77"/>
      <c r="AB201" s="69"/>
      <c r="AC201" s="69"/>
      <c r="AD201" s="65">
        <f>B201</f>
        <v>221</v>
      </c>
      <c r="AE201" s="65" t="str">
        <f>C201</f>
        <v>KRAUS Patrick</v>
      </c>
      <c r="AF201" s="65" t="str">
        <f>D201</f>
        <v>Wien</v>
      </c>
      <c r="AG201" s="65">
        <f>E201</f>
        <v>0</v>
      </c>
    </row>
    <row r="202" spans="1:33" s="12" customFormat="1" ht="15.75" x14ac:dyDescent="0.2">
      <c r="A202" s="65">
        <f t="shared" si="47"/>
        <v>319</v>
      </c>
      <c r="B202" s="73">
        <v>412</v>
      </c>
      <c r="C202" s="74" t="s">
        <v>434</v>
      </c>
      <c r="D202" s="75" t="s">
        <v>36</v>
      </c>
      <c r="E202" s="31"/>
      <c r="F202" s="66">
        <f t="shared" si="48"/>
        <v>7.87</v>
      </c>
      <c r="G202" s="67">
        <f t="shared" si="49"/>
        <v>319</v>
      </c>
      <c r="H202" s="68"/>
      <c r="I202" s="76">
        <v>7.87</v>
      </c>
      <c r="J202" s="76"/>
      <c r="K202" s="76">
        <v>14.6</v>
      </c>
      <c r="L202" s="76"/>
      <c r="M202" s="76">
        <v>13.9</v>
      </c>
      <c r="N202" s="76"/>
      <c r="O202" s="76">
        <v>14.31</v>
      </c>
      <c r="P202" s="76"/>
      <c r="Q202" s="76"/>
      <c r="R202" s="76"/>
      <c r="S202" s="76"/>
      <c r="T202" s="76"/>
      <c r="U202" s="76"/>
      <c r="V202" s="76"/>
      <c r="W202" s="76"/>
      <c r="X202" s="76"/>
      <c r="Y202" s="76"/>
      <c r="Z202" s="76"/>
      <c r="AA202" s="77"/>
      <c r="AB202" s="69"/>
      <c r="AC202" s="69"/>
      <c r="AE202" s="12" t="str">
        <f>C202</f>
        <v>KRICONIS Elena</v>
      </c>
    </row>
    <row r="203" spans="1:33" s="12" customFormat="1" ht="15.75" x14ac:dyDescent="0.2">
      <c r="A203" s="65">
        <f t="shared" si="47"/>
        <v>266</v>
      </c>
      <c r="B203" s="73">
        <v>413</v>
      </c>
      <c r="C203" s="74" t="s">
        <v>435</v>
      </c>
      <c r="D203" s="75" t="s">
        <v>36</v>
      </c>
      <c r="E203" s="31"/>
      <c r="F203" s="66">
        <f t="shared" si="48"/>
        <v>6.47</v>
      </c>
      <c r="G203" s="67">
        <f t="shared" si="49"/>
        <v>266</v>
      </c>
      <c r="H203" s="68"/>
      <c r="I203" s="76">
        <v>6.47</v>
      </c>
      <c r="J203" s="76"/>
      <c r="K203" s="76">
        <v>6.51</v>
      </c>
      <c r="L203" s="76"/>
      <c r="M203" s="76">
        <v>15.68</v>
      </c>
      <c r="N203" s="76"/>
      <c r="O203" s="76">
        <v>6.61</v>
      </c>
      <c r="P203" s="76"/>
      <c r="Q203" s="76"/>
      <c r="R203" s="76"/>
      <c r="S203" s="76"/>
      <c r="T203" s="76"/>
      <c r="U203" s="76"/>
      <c r="V203" s="76"/>
      <c r="W203" s="76"/>
      <c r="X203" s="76"/>
      <c r="Y203" s="76"/>
      <c r="Z203" s="76"/>
      <c r="AA203" s="77"/>
      <c r="AB203" s="69"/>
      <c r="AC203" s="69"/>
      <c r="AD203" s="65">
        <f>B203</f>
        <v>413</v>
      </c>
      <c r="AE203" s="65" t="str">
        <f>C203</f>
        <v>KRICONIS Miriam</v>
      </c>
      <c r="AF203" s="65" t="str">
        <f>D203</f>
        <v>Wien</v>
      </c>
      <c r="AG203" s="65">
        <f>E203</f>
        <v>0</v>
      </c>
    </row>
    <row r="204" spans="1:33" s="12" customFormat="1" ht="15.75" x14ac:dyDescent="0.2">
      <c r="A204" s="65">
        <f t="shared" si="47"/>
        <v>107</v>
      </c>
      <c r="B204" s="73">
        <v>153</v>
      </c>
      <c r="C204" s="74" t="s">
        <v>193</v>
      </c>
      <c r="D204" s="75" t="s">
        <v>36</v>
      </c>
      <c r="E204" s="31"/>
      <c r="F204" s="66">
        <f t="shared" si="48"/>
        <v>4.62</v>
      </c>
      <c r="G204" s="67">
        <f t="shared" si="49"/>
        <v>107</v>
      </c>
      <c r="H204" s="68"/>
      <c r="I204" s="76">
        <v>5.07</v>
      </c>
      <c r="J204" s="76"/>
      <c r="K204" s="76">
        <v>4.71</v>
      </c>
      <c r="L204" s="76"/>
      <c r="M204" s="76">
        <v>4.62</v>
      </c>
      <c r="N204" s="76"/>
      <c r="O204" s="76"/>
      <c r="P204" s="76"/>
      <c r="Q204" s="76"/>
      <c r="R204" s="76"/>
      <c r="S204" s="76"/>
      <c r="T204" s="76"/>
      <c r="U204" s="76"/>
      <c r="V204" s="76"/>
      <c r="W204" s="76"/>
      <c r="X204" s="76"/>
      <c r="Y204" s="76"/>
      <c r="Z204" s="76"/>
      <c r="AA204" s="77"/>
      <c r="AB204" s="69"/>
      <c r="AC204" s="69"/>
      <c r="AE204" s="12" t="str">
        <f>C204</f>
        <v>Kristin</v>
      </c>
    </row>
    <row r="205" spans="1:33" s="12" customFormat="1" ht="15.75" x14ac:dyDescent="0.2">
      <c r="A205" s="65">
        <f t="shared" si="47"/>
        <v>92</v>
      </c>
      <c r="B205" s="73">
        <v>85</v>
      </c>
      <c r="C205" s="74" t="s">
        <v>120</v>
      </c>
      <c r="D205" s="75" t="s">
        <v>36</v>
      </c>
      <c r="E205" s="31"/>
      <c r="F205" s="66">
        <f t="shared" si="48"/>
        <v>4.4800000000000004</v>
      </c>
      <c r="G205" s="67">
        <f t="shared" si="49"/>
        <v>92</v>
      </c>
      <c r="H205" s="68"/>
      <c r="I205" s="76">
        <v>4.4800000000000004</v>
      </c>
      <c r="J205" s="76"/>
      <c r="K205" s="76"/>
      <c r="L205" s="76"/>
      <c r="M205" s="76"/>
      <c r="N205" s="76"/>
      <c r="O205" s="76"/>
      <c r="P205" s="76"/>
      <c r="Q205" s="76"/>
      <c r="R205" s="76"/>
      <c r="S205" s="76"/>
      <c r="T205" s="76"/>
      <c r="U205" s="76"/>
      <c r="V205" s="76"/>
      <c r="W205" s="76"/>
      <c r="X205" s="76"/>
      <c r="Y205" s="76"/>
      <c r="Z205" s="76"/>
      <c r="AA205" s="77"/>
      <c r="AB205" s="69"/>
      <c r="AC205" s="69"/>
    </row>
    <row r="206" spans="1:33" s="12" customFormat="1" ht="15.75" x14ac:dyDescent="0.2">
      <c r="A206" s="65">
        <f t="shared" si="47"/>
        <v>393</v>
      </c>
      <c r="B206" s="73">
        <v>37</v>
      </c>
      <c r="C206" s="74" t="s">
        <v>66</v>
      </c>
      <c r="D206" s="75" t="s">
        <v>36</v>
      </c>
      <c r="E206" s="31"/>
      <c r="F206" s="66">
        <f t="shared" si="48"/>
        <v>12.39</v>
      </c>
      <c r="G206" s="67">
        <f t="shared" si="49"/>
        <v>393</v>
      </c>
      <c r="H206" s="68"/>
      <c r="I206" s="76">
        <v>12.39</v>
      </c>
      <c r="J206" s="76"/>
      <c r="K206" s="76"/>
      <c r="L206" s="76"/>
      <c r="M206" s="76"/>
      <c r="N206" s="76"/>
      <c r="O206" s="76"/>
      <c r="P206" s="76"/>
      <c r="Q206" s="76"/>
      <c r="R206" s="76"/>
      <c r="S206" s="76"/>
      <c r="T206" s="76"/>
      <c r="U206" s="76"/>
      <c r="V206" s="76"/>
      <c r="W206" s="76"/>
      <c r="X206" s="76"/>
      <c r="Y206" s="76"/>
      <c r="Z206" s="76"/>
      <c r="AA206" s="77"/>
      <c r="AB206" s="69"/>
      <c r="AC206" s="69"/>
      <c r="AD206" s="65">
        <f>B206</f>
        <v>37</v>
      </c>
      <c r="AE206" s="65" t="str">
        <f>C207</f>
        <v>KUNYK Laura-Sophie</v>
      </c>
      <c r="AF206" s="65" t="str">
        <f>D207</f>
        <v>Klosterneuburg</v>
      </c>
      <c r="AG206" s="65">
        <f>E206</f>
        <v>0</v>
      </c>
    </row>
    <row r="207" spans="1:33" s="12" customFormat="1" ht="15.75" x14ac:dyDescent="0.2">
      <c r="A207" s="65">
        <f t="shared" si="47"/>
        <v>115</v>
      </c>
      <c r="B207" s="73">
        <v>20</v>
      </c>
      <c r="C207" s="74" t="s">
        <v>48</v>
      </c>
      <c r="D207" s="75" t="s">
        <v>49</v>
      </c>
      <c r="E207" s="31"/>
      <c r="F207" s="66">
        <f t="shared" si="48"/>
        <v>4.72</v>
      </c>
      <c r="G207" s="67">
        <f t="shared" si="49"/>
        <v>115</v>
      </c>
      <c r="H207" s="68"/>
      <c r="I207" s="76">
        <v>5.49</v>
      </c>
      <c r="J207" s="76"/>
      <c r="K207" s="76">
        <v>4.72</v>
      </c>
      <c r="L207" s="76"/>
      <c r="M207" s="76">
        <v>4.9000000000000004</v>
      </c>
      <c r="N207" s="76"/>
      <c r="O207" s="76">
        <v>6.19</v>
      </c>
      <c r="P207" s="76"/>
      <c r="Q207" s="76">
        <v>8.33</v>
      </c>
      <c r="R207" s="76"/>
      <c r="S207" s="76">
        <v>5.31</v>
      </c>
      <c r="T207" s="76"/>
      <c r="U207" s="76">
        <v>5.05</v>
      </c>
      <c r="V207" s="76"/>
      <c r="W207" s="76"/>
      <c r="X207" s="76"/>
      <c r="Y207" s="76"/>
      <c r="Z207" s="76"/>
      <c r="AA207" s="77"/>
      <c r="AB207" s="69"/>
      <c r="AC207" s="69"/>
      <c r="AD207" s="12">
        <f>B207</f>
        <v>20</v>
      </c>
      <c r="AE207" s="12" t="str">
        <f>C207</f>
        <v>KUNYK Laura-Sophie</v>
      </c>
      <c r="AF207" s="12" t="str">
        <f>D207</f>
        <v>Klosterneuburg</v>
      </c>
    </row>
    <row r="208" spans="1:33" s="12" customFormat="1" ht="15.75" x14ac:dyDescent="0.2">
      <c r="A208" s="65">
        <f t="shared" si="47"/>
        <v>337</v>
      </c>
      <c r="B208" s="73">
        <v>220</v>
      </c>
      <c r="C208" s="74" t="s">
        <v>260</v>
      </c>
      <c r="D208" s="75" t="s">
        <v>36</v>
      </c>
      <c r="E208" s="31"/>
      <c r="F208" s="66">
        <f t="shared" si="48"/>
        <v>8.74</v>
      </c>
      <c r="G208" s="67">
        <f t="shared" si="49"/>
        <v>337</v>
      </c>
      <c r="H208" s="68"/>
      <c r="I208" s="76">
        <v>8.74</v>
      </c>
      <c r="J208" s="76"/>
      <c r="K208" s="76"/>
      <c r="L208" s="76"/>
      <c r="M208" s="76"/>
      <c r="N208" s="76"/>
      <c r="O208" s="76"/>
      <c r="P208" s="76"/>
      <c r="Q208" s="76"/>
      <c r="R208" s="76"/>
      <c r="S208" s="76"/>
      <c r="T208" s="76"/>
      <c r="U208" s="76"/>
      <c r="V208" s="76"/>
      <c r="W208" s="76"/>
      <c r="X208" s="76"/>
      <c r="Y208" s="76"/>
      <c r="Z208" s="76"/>
      <c r="AA208" s="77"/>
      <c r="AB208" s="69"/>
      <c r="AC208" s="69"/>
      <c r="AE208" s="12" t="str">
        <f>C208</f>
        <v>LADINIG Lea-Lisa</v>
      </c>
    </row>
    <row r="209" spans="1:33" s="12" customFormat="1" ht="15.75" x14ac:dyDescent="0.2">
      <c r="A209" s="65">
        <f t="shared" si="47"/>
        <v>295</v>
      </c>
      <c r="B209" s="73">
        <v>107</v>
      </c>
      <c r="C209" s="74" t="s">
        <v>144</v>
      </c>
      <c r="D209" s="75" t="s">
        <v>36</v>
      </c>
      <c r="E209" s="31"/>
      <c r="F209" s="66">
        <f t="shared" si="48"/>
        <v>7.19</v>
      </c>
      <c r="G209" s="67">
        <f t="shared" si="49"/>
        <v>295</v>
      </c>
      <c r="H209" s="68"/>
      <c r="I209" s="76">
        <v>7.19</v>
      </c>
      <c r="J209" s="76"/>
      <c r="K209" s="76">
        <v>10.96</v>
      </c>
      <c r="L209" s="76"/>
      <c r="M209" s="76"/>
      <c r="N209" s="76"/>
      <c r="O209" s="76"/>
      <c r="P209" s="76"/>
      <c r="Q209" s="76"/>
      <c r="R209" s="76"/>
      <c r="S209" s="76"/>
      <c r="T209" s="76"/>
      <c r="U209" s="76"/>
      <c r="V209" s="76"/>
      <c r="W209" s="76"/>
      <c r="X209" s="76"/>
      <c r="Y209" s="76"/>
      <c r="Z209" s="76"/>
      <c r="AA209" s="77"/>
      <c r="AB209" s="69"/>
      <c r="AC209" s="69"/>
      <c r="AD209" s="65">
        <f>B209</f>
        <v>107</v>
      </c>
      <c r="AE209" s="65" t="str">
        <f>C209</f>
        <v>LAFFER David</v>
      </c>
      <c r="AF209" s="65" t="str">
        <f>D209</f>
        <v>Wien</v>
      </c>
      <c r="AG209" s="65">
        <f>E209</f>
        <v>0</v>
      </c>
    </row>
    <row r="210" spans="1:33" s="12" customFormat="1" ht="15.75" x14ac:dyDescent="0.2">
      <c r="A210" s="65">
        <f t="shared" si="47"/>
        <v>94</v>
      </c>
      <c r="B210" s="73">
        <v>108</v>
      </c>
      <c r="C210" s="74" t="s">
        <v>145</v>
      </c>
      <c r="D210" s="75" t="s">
        <v>36</v>
      </c>
      <c r="E210" s="31"/>
      <c r="F210" s="66">
        <f t="shared" si="48"/>
        <v>4.51</v>
      </c>
      <c r="G210" s="67">
        <f t="shared" si="49"/>
        <v>94</v>
      </c>
      <c r="H210" s="68"/>
      <c r="I210" s="76">
        <v>4.62</v>
      </c>
      <c r="J210" s="76"/>
      <c r="K210" s="76">
        <v>4.51</v>
      </c>
      <c r="L210" s="76"/>
      <c r="M210" s="76"/>
      <c r="N210" s="76"/>
      <c r="O210" s="76"/>
      <c r="P210" s="76"/>
      <c r="Q210" s="76"/>
      <c r="R210" s="76"/>
      <c r="S210" s="76"/>
      <c r="T210" s="76"/>
      <c r="U210" s="76"/>
      <c r="V210" s="76"/>
      <c r="W210" s="76"/>
      <c r="X210" s="76"/>
      <c r="Y210" s="76"/>
      <c r="Z210" s="76"/>
      <c r="AA210" s="77"/>
      <c r="AB210" s="69"/>
      <c r="AC210" s="69"/>
    </row>
    <row r="211" spans="1:33" s="12" customFormat="1" ht="15.75" x14ac:dyDescent="0.2">
      <c r="A211" s="65">
        <f t="shared" si="47"/>
        <v>146</v>
      </c>
      <c r="B211" s="73">
        <v>54</v>
      </c>
      <c r="C211" s="74" t="s">
        <v>85</v>
      </c>
      <c r="D211" s="75" t="s">
        <v>86</v>
      </c>
      <c r="E211" s="31"/>
      <c r="F211" s="66">
        <f t="shared" si="48"/>
        <v>5.04</v>
      </c>
      <c r="G211" s="67">
        <f t="shared" si="49"/>
        <v>146</v>
      </c>
      <c r="H211" s="68"/>
      <c r="I211" s="76">
        <v>5.04</v>
      </c>
      <c r="J211" s="76"/>
      <c r="K211" s="76"/>
      <c r="L211" s="76"/>
      <c r="M211" s="76"/>
      <c r="N211" s="76"/>
      <c r="O211" s="76"/>
      <c r="P211" s="76"/>
      <c r="Q211" s="76"/>
      <c r="R211" s="76"/>
      <c r="S211" s="76"/>
      <c r="T211" s="76"/>
      <c r="U211" s="76"/>
      <c r="V211" s="76"/>
      <c r="W211" s="76"/>
      <c r="X211" s="76"/>
      <c r="Y211" s="76"/>
      <c r="Z211" s="76"/>
      <c r="AA211" s="77"/>
      <c r="AB211" s="69"/>
      <c r="AC211" s="69"/>
      <c r="AD211" s="65">
        <f>B211</f>
        <v>54</v>
      </c>
      <c r="AE211" s="65" t="str">
        <f>C211</f>
        <v>Lana</v>
      </c>
      <c r="AF211" s="65" t="str">
        <f>D211</f>
        <v>Donaufeld</v>
      </c>
      <c r="AG211" s="65">
        <f>E211</f>
        <v>0</v>
      </c>
    </row>
    <row r="212" spans="1:33" s="12" customFormat="1" ht="15.75" x14ac:dyDescent="0.2">
      <c r="A212" s="65">
        <f t="shared" si="47"/>
        <v>222</v>
      </c>
      <c r="B212" s="73">
        <v>368</v>
      </c>
      <c r="C212" s="74" t="s">
        <v>397</v>
      </c>
      <c r="D212" s="75" t="s">
        <v>36</v>
      </c>
      <c r="E212" s="31"/>
      <c r="F212" s="66">
        <f t="shared" si="48"/>
        <v>5.82</v>
      </c>
      <c r="G212" s="67">
        <f t="shared" si="49"/>
        <v>222</v>
      </c>
      <c r="H212" s="68"/>
      <c r="I212" s="76">
        <v>5.82</v>
      </c>
      <c r="J212" s="76"/>
      <c r="K212" s="76"/>
      <c r="L212" s="76"/>
      <c r="M212" s="76"/>
      <c r="N212" s="76"/>
      <c r="O212" s="76"/>
      <c r="P212" s="76"/>
      <c r="Q212" s="76"/>
      <c r="R212" s="76"/>
      <c r="S212" s="76"/>
      <c r="T212" s="76"/>
      <c r="U212" s="76"/>
      <c r="V212" s="76"/>
      <c r="W212" s="76"/>
      <c r="X212" s="76"/>
      <c r="Y212" s="76"/>
      <c r="Z212" s="76"/>
      <c r="AA212" s="77"/>
      <c r="AB212" s="69"/>
      <c r="AC212" s="69"/>
      <c r="AE212" s="12" t="str">
        <f>C212</f>
        <v>Lars</v>
      </c>
      <c r="AF212" s="12" t="str">
        <f>D212</f>
        <v>Wien</v>
      </c>
    </row>
    <row r="213" spans="1:33" s="12" customFormat="1" ht="15.75" x14ac:dyDescent="0.2">
      <c r="A213" s="65">
        <f t="shared" si="47"/>
        <v>15</v>
      </c>
      <c r="B213" s="73">
        <v>24</v>
      </c>
      <c r="C213" s="74" t="s">
        <v>53</v>
      </c>
      <c r="D213" s="75" t="s">
        <v>36</v>
      </c>
      <c r="E213" s="31"/>
      <c r="F213" s="66">
        <f t="shared" si="48"/>
        <v>3.51</v>
      </c>
      <c r="G213" s="67">
        <f t="shared" si="49"/>
        <v>15</v>
      </c>
      <c r="H213" s="68"/>
      <c r="I213" s="76">
        <v>3.91</v>
      </c>
      <c r="J213" s="76"/>
      <c r="K213" s="76">
        <v>3.59</v>
      </c>
      <c r="L213" s="76"/>
      <c r="M213" s="76">
        <v>3.51</v>
      </c>
      <c r="N213" s="76"/>
      <c r="O213" s="76"/>
      <c r="P213" s="76"/>
      <c r="Q213" s="76"/>
      <c r="R213" s="76"/>
      <c r="S213" s="76"/>
      <c r="T213" s="76"/>
      <c r="U213" s="76"/>
      <c r="V213" s="76"/>
      <c r="W213" s="76"/>
      <c r="X213" s="76"/>
      <c r="Y213" s="76"/>
      <c r="Z213" s="76"/>
      <c r="AA213" s="77"/>
      <c r="AB213" s="69"/>
      <c r="AC213" s="69"/>
      <c r="AD213" s="12">
        <f>B213</f>
        <v>24</v>
      </c>
      <c r="AE213" s="12" t="str">
        <f>C213</f>
        <v>LATSCHENBERGER Christoph</v>
      </c>
      <c r="AF213" s="12" t="str">
        <f>D213</f>
        <v>Wien</v>
      </c>
    </row>
    <row r="214" spans="1:33" s="12" customFormat="1" ht="15.75" x14ac:dyDescent="0.2">
      <c r="A214" s="65">
        <f t="shared" si="47"/>
        <v>303</v>
      </c>
      <c r="B214" s="73">
        <v>242</v>
      </c>
      <c r="C214" s="74" t="s">
        <v>131</v>
      </c>
      <c r="D214" s="75" t="s">
        <v>278</v>
      </c>
      <c r="E214" s="31"/>
      <c r="F214" s="66">
        <f t="shared" si="48"/>
        <v>7.46</v>
      </c>
      <c r="G214" s="67">
        <f t="shared" si="49"/>
        <v>303</v>
      </c>
      <c r="H214" s="68"/>
      <c r="I214" s="76">
        <v>7.46</v>
      </c>
      <c r="J214" s="76"/>
      <c r="K214" s="76"/>
      <c r="L214" s="76"/>
      <c r="M214" s="76"/>
      <c r="N214" s="76"/>
      <c r="O214" s="76"/>
      <c r="P214" s="76"/>
      <c r="Q214" s="76"/>
      <c r="R214" s="76"/>
      <c r="S214" s="76"/>
      <c r="T214" s="76"/>
      <c r="U214" s="76"/>
      <c r="V214" s="76"/>
      <c r="W214" s="76"/>
      <c r="X214" s="76"/>
      <c r="Y214" s="76"/>
      <c r="Z214" s="76"/>
      <c r="AA214" s="77"/>
      <c r="AB214" s="69"/>
      <c r="AC214" s="69"/>
    </row>
    <row r="215" spans="1:33" s="12" customFormat="1" ht="15.75" x14ac:dyDescent="0.2">
      <c r="A215" s="65">
        <f t="shared" si="47"/>
        <v>354</v>
      </c>
      <c r="B215" s="73">
        <v>295</v>
      </c>
      <c r="C215" s="74" t="s">
        <v>131</v>
      </c>
      <c r="D215" s="75"/>
      <c r="E215" s="31"/>
      <c r="F215" s="66">
        <f t="shared" si="48"/>
        <v>9.1300000000000008</v>
      </c>
      <c r="G215" s="67">
        <f t="shared" si="49"/>
        <v>354</v>
      </c>
      <c r="H215" s="68"/>
      <c r="I215" s="76">
        <v>9.1300000000000008</v>
      </c>
      <c r="J215" s="76"/>
      <c r="K215" s="76"/>
      <c r="L215" s="76"/>
      <c r="M215" s="76"/>
      <c r="N215" s="76"/>
      <c r="O215" s="76"/>
      <c r="P215" s="76"/>
      <c r="Q215" s="76"/>
      <c r="R215" s="76"/>
      <c r="S215" s="76"/>
      <c r="T215" s="76"/>
      <c r="U215" s="76"/>
      <c r="V215" s="76"/>
      <c r="W215" s="76"/>
      <c r="X215" s="76"/>
      <c r="Y215" s="76"/>
      <c r="Z215" s="76"/>
      <c r="AA215" s="77"/>
      <c r="AB215" s="3"/>
      <c r="AC215" s="3"/>
      <c r="AD215" s="1"/>
      <c r="AE215" s="1" t="str">
        <f t="shared" ref="AE215:AF218" si="58">C215</f>
        <v>Laura</v>
      </c>
      <c r="AF215" s="1">
        <f t="shared" si="58"/>
        <v>0</v>
      </c>
      <c r="AG215" s="1"/>
    </row>
    <row r="216" spans="1:33" s="12" customFormat="1" ht="15.75" x14ac:dyDescent="0.2">
      <c r="A216" s="65">
        <f t="shared" si="47"/>
        <v>386</v>
      </c>
      <c r="B216" s="73">
        <v>95</v>
      </c>
      <c r="C216" s="74" t="s">
        <v>131</v>
      </c>
      <c r="D216" s="75" t="s">
        <v>36</v>
      </c>
      <c r="E216" s="31"/>
      <c r="F216" s="66">
        <f t="shared" si="48"/>
        <v>11.38</v>
      </c>
      <c r="G216" s="67">
        <f t="shared" si="49"/>
        <v>386</v>
      </c>
      <c r="H216" s="68"/>
      <c r="I216" s="76">
        <v>11.38</v>
      </c>
      <c r="J216" s="76"/>
      <c r="K216" s="76"/>
      <c r="L216" s="76"/>
      <c r="M216" s="76"/>
      <c r="N216" s="76"/>
      <c r="O216" s="76"/>
      <c r="P216" s="76"/>
      <c r="Q216" s="76"/>
      <c r="R216" s="76"/>
      <c r="S216" s="76"/>
      <c r="T216" s="76"/>
      <c r="U216" s="76"/>
      <c r="V216" s="76"/>
      <c r="W216" s="76"/>
      <c r="X216" s="76"/>
      <c r="Y216" s="76"/>
      <c r="Z216" s="76"/>
      <c r="AA216" s="77"/>
      <c r="AB216" s="69"/>
      <c r="AC216" s="69"/>
      <c r="AD216" s="65">
        <f>B216</f>
        <v>95</v>
      </c>
      <c r="AE216" s="65" t="str">
        <f t="shared" si="58"/>
        <v>Laura</v>
      </c>
      <c r="AF216" s="65" t="str">
        <f t="shared" si="58"/>
        <v>Wien</v>
      </c>
      <c r="AG216" s="65">
        <f>E216</f>
        <v>0</v>
      </c>
    </row>
    <row r="217" spans="1:33" s="12" customFormat="1" ht="15.75" x14ac:dyDescent="0.2">
      <c r="A217" s="65">
        <f t="shared" ref="A217:A280" si="59">G217</f>
        <v>224</v>
      </c>
      <c r="B217" s="73">
        <v>48</v>
      </c>
      <c r="C217" s="74" t="s">
        <v>77</v>
      </c>
      <c r="D217" s="75" t="s">
        <v>78</v>
      </c>
      <c r="E217" s="31"/>
      <c r="F217" s="66">
        <f t="shared" ref="F217:F280" si="60">IF(SUM(H217:AB217)&gt;0,MIN(H217:AB217)," ")</f>
        <v>5.84</v>
      </c>
      <c r="G217" s="67">
        <f t="shared" ref="G217:G280" si="61">IF(ISNUMBER(F217),RANK(F217,$F$25:$F$539,1)," ")</f>
        <v>224</v>
      </c>
      <c r="H217" s="68"/>
      <c r="I217" s="76">
        <v>6.4</v>
      </c>
      <c r="J217" s="76"/>
      <c r="K217" s="76">
        <v>5.84</v>
      </c>
      <c r="L217" s="76"/>
      <c r="M217" s="76"/>
      <c r="N217" s="76"/>
      <c r="O217" s="76"/>
      <c r="P217" s="76"/>
      <c r="Q217" s="76"/>
      <c r="R217" s="76"/>
      <c r="S217" s="76"/>
      <c r="T217" s="76"/>
      <c r="U217" s="76"/>
      <c r="V217" s="76"/>
      <c r="W217" s="76"/>
      <c r="X217" s="76"/>
      <c r="Y217" s="76"/>
      <c r="Z217" s="76"/>
      <c r="AA217" s="77"/>
      <c r="AB217" s="69"/>
      <c r="AC217" s="69"/>
      <c r="AD217" s="12">
        <f>B217</f>
        <v>48</v>
      </c>
      <c r="AE217" s="12" t="str">
        <f t="shared" si="58"/>
        <v>LAUSSERMYER Rosa</v>
      </c>
      <c r="AF217" s="12" t="str">
        <f t="shared" si="58"/>
        <v>Pinkafeld</v>
      </c>
    </row>
    <row r="218" spans="1:33" s="12" customFormat="1" ht="15.75" x14ac:dyDescent="0.2">
      <c r="A218" s="65">
        <f t="shared" si="59"/>
        <v>293</v>
      </c>
      <c r="B218" s="73">
        <v>111</v>
      </c>
      <c r="C218" s="74" t="s">
        <v>147</v>
      </c>
      <c r="D218" s="75" t="s">
        <v>36</v>
      </c>
      <c r="E218" s="31"/>
      <c r="F218" s="66">
        <f t="shared" si="60"/>
        <v>7.13</v>
      </c>
      <c r="G218" s="67">
        <f t="shared" si="61"/>
        <v>293</v>
      </c>
      <c r="H218" s="68"/>
      <c r="I218" s="76">
        <v>8.0399999999999991</v>
      </c>
      <c r="J218" s="76"/>
      <c r="K218" s="76">
        <v>7.13</v>
      </c>
      <c r="L218" s="76"/>
      <c r="M218" s="76"/>
      <c r="N218" s="76"/>
      <c r="O218" s="76"/>
      <c r="P218" s="76"/>
      <c r="Q218" s="76"/>
      <c r="R218" s="76"/>
      <c r="S218" s="76"/>
      <c r="T218" s="76"/>
      <c r="U218" s="76"/>
      <c r="V218" s="76"/>
      <c r="W218" s="76"/>
      <c r="X218" s="76"/>
      <c r="Y218" s="76"/>
      <c r="Z218" s="76"/>
      <c r="AA218" s="77"/>
      <c r="AB218" s="69"/>
      <c r="AC218" s="69"/>
      <c r="AD218" s="65">
        <f>B218</f>
        <v>111</v>
      </c>
      <c r="AE218" s="65" t="str">
        <f t="shared" si="58"/>
        <v>Lea</v>
      </c>
      <c r="AF218" s="65" t="str">
        <f t="shared" si="58"/>
        <v>Wien</v>
      </c>
      <c r="AG218" s="65">
        <f>E218</f>
        <v>0</v>
      </c>
    </row>
    <row r="219" spans="1:33" s="12" customFormat="1" ht="15.75" x14ac:dyDescent="0.2">
      <c r="A219" s="65">
        <f t="shared" si="59"/>
        <v>344</v>
      </c>
      <c r="B219" s="73">
        <v>332</v>
      </c>
      <c r="C219" s="74" t="s">
        <v>147</v>
      </c>
      <c r="D219" s="75" t="s">
        <v>36</v>
      </c>
      <c r="E219" s="31"/>
      <c r="F219" s="66">
        <f t="shared" si="60"/>
        <v>8.8699999999999992</v>
      </c>
      <c r="G219" s="67">
        <f t="shared" si="61"/>
        <v>344</v>
      </c>
      <c r="H219" s="68"/>
      <c r="I219" s="76">
        <v>8.8699999999999992</v>
      </c>
      <c r="J219" s="76"/>
      <c r="K219" s="76"/>
      <c r="L219" s="76"/>
      <c r="M219" s="76"/>
      <c r="N219" s="76"/>
      <c r="O219" s="76"/>
      <c r="P219" s="76"/>
      <c r="Q219" s="76"/>
      <c r="R219" s="76"/>
      <c r="S219" s="76"/>
      <c r="T219" s="76"/>
      <c r="U219" s="76"/>
      <c r="V219" s="76"/>
      <c r="W219" s="76"/>
      <c r="X219" s="76"/>
      <c r="Y219" s="76"/>
      <c r="Z219" s="76"/>
      <c r="AA219" s="77"/>
      <c r="AB219" s="69"/>
      <c r="AC219" s="69"/>
      <c r="AE219" s="12" t="str">
        <f>C219</f>
        <v>Lea</v>
      </c>
    </row>
    <row r="220" spans="1:33" s="12" customFormat="1" ht="15.75" x14ac:dyDescent="0.2">
      <c r="A220" s="65">
        <f t="shared" si="59"/>
        <v>351</v>
      </c>
      <c r="B220" s="73">
        <v>414</v>
      </c>
      <c r="C220" s="79" t="s">
        <v>147</v>
      </c>
      <c r="D220" s="75" t="s">
        <v>36</v>
      </c>
      <c r="E220" s="31"/>
      <c r="F220" s="66">
        <f t="shared" si="60"/>
        <v>9.02</v>
      </c>
      <c r="G220" s="67">
        <f t="shared" si="61"/>
        <v>351</v>
      </c>
      <c r="H220" s="68"/>
      <c r="I220" s="76">
        <v>9.02</v>
      </c>
      <c r="J220" s="76"/>
      <c r="K220" s="76">
        <v>9.15</v>
      </c>
      <c r="L220" s="76"/>
      <c r="M220" s="76">
        <v>14</v>
      </c>
      <c r="N220" s="76"/>
      <c r="O220" s="76"/>
      <c r="P220" s="76"/>
      <c r="Q220" s="76"/>
      <c r="R220" s="76"/>
      <c r="S220" s="76"/>
      <c r="T220" s="76"/>
      <c r="U220" s="76"/>
      <c r="V220" s="76"/>
      <c r="W220" s="76"/>
      <c r="X220" s="76"/>
      <c r="Y220" s="76"/>
      <c r="Z220" s="76"/>
      <c r="AA220" s="77"/>
      <c r="AB220" s="69"/>
      <c r="AC220" s="69"/>
      <c r="AE220" s="12" t="str">
        <f>C220</f>
        <v>Lea</v>
      </c>
      <c r="AF220" s="12" t="str">
        <f>D220</f>
        <v>Wien</v>
      </c>
    </row>
    <row r="221" spans="1:33" s="12" customFormat="1" ht="15.75" x14ac:dyDescent="0.2">
      <c r="A221" s="65">
        <f t="shared" si="59"/>
        <v>235</v>
      </c>
      <c r="B221" s="73">
        <v>310</v>
      </c>
      <c r="C221" s="74" t="s">
        <v>342</v>
      </c>
      <c r="D221" s="75" t="s">
        <v>36</v>
      </c>
      <c r="E221" s="31"/>
      <c r="F221" s="66">
        <f t="shared" si="60"/>
        <v>5.93</v>
      </c>
      <c r="G221" s="67">
        <f t="shared" si="61"/>
        <v>235</v>
      </c>
      <c r="H221" s="68"/>
      <c r="I221" s="76">
        <v>5.93</v>
      </c>
      <c r="J221" s="76"/>
      <c r="K221" s="76"/>
      <c r="L221" s="76"/>
      <c r="M221" s="76"/>
      <c r="N221" s="76"/>
      <c r="O221" s="76"/>
      <c r="P221" s="76"/>
      <c r="Q221" s="76"/>
      <c r="R221" s="76"/>
      <c r="S221" s="76"/>
      <c r="T221" s="76"/>
      <c r="U221" s="76"/>
      <c r="V221" s="76"/>
      <c r="W221" s="76"/>
      <c r="X221" s="76"/>
      <c r="Y221" s="76"/>
      <c r="Z221" s="76"/>
      <c r="AA221" s="77"/>
      <c r="AB221" s="69"/>
      <c r="AC221" s="69"/>
      <c r="AD221" s="65">
        <f>B221</f>
        <v>310</v>
      </c>
      <c r="AE221" s="65" t="str">
        <f>C221</f>
        <v>LEITNER Fanny</v>
      </c>
      <c r="AF221" s="65" t="str">
        <f>D221</f>
        <v>Wien</v>
      </c>
      <c r="AG221" s="65">
        <f>E221</f>
        <v>0</v>
      </c>
    </row>
    <row r="222" spans="1:33" s="12" customFormat="1" ht="15.75" x14ac:dyDescent="0.2">
      <c r="A222" s="65">
        <f t="shared" si="59"/>
        <v>344</v>
      </c>
      <c r="B222" s="73">
        <v>395</v>
      </c>
      <c r="C222" s="74" t="s">
        <v>421</v>
      </c>
      <c r="D222" s="75" t="s">
        <v>36</v>
      </c>
      <c r="E222" s="31"/>
      <c r="F222" s="66">
        <f t="shared" si="60"/>
        <v>8.8699999999999992</v>
      </c>
      <c r="G222" s="67">
        <f t="shared" si="61"/>
        <v>344</v>
      </c>
      <c r="H222" s="68"/>
      <c r="I222" s="76">
        <v>8.8699999999999992</v>
      </c>
      <c r="J222" s="76"/>
      <c r="K222" s="76"/>
      <c r="L222" s="76"/>
      <c r="M222" s="76"/>
      <c r="N222" s="76"/>
      <c r="O222" s="76"/>
      <c r="P222" s="76"/>
      <c r="Q222" s="76"/>
      <c r="R222" s="76"/>
      <c r="S222" s="76"/>
      <c r="T222" s="76"/>
      <c r="U222" s="76"/>
      <c r="V222" s="76"/>
      <c r="W222" s="76"/>
      <c r="X222" s="76"/>
      <c r="Y222" s="76"/>
      <c r="Z222" s="76"/>
      <c r="AA222" s="77"/>
      <c r="AB222" s="69"/>
      <c r="AC222" s="69"/>
      <c r="AD222" s="65">
        <f>B222</f>
        <v>395</v>
      </c>
      <c r="AE222" s="65" t="str">
        <f>C222</f>
        <v>Lena</v>
      </c>
      <c r="AF222" s="65" t="str">
        <f>D222</f>
        <v>Wien</v>
      </c>
      <c r="AG222" s="65">
        <f>E222</f>
        <v>0</v>
      </c>
    </row>
    <row r="223" spans="1:33" s="12" customFormat="1" ht="15.75" x14ac:dyDescent="0.2">
      <c r="A223" s="65">
        <f t="shared" si="59"/>
        <v>373</v>
      </c>
      <c r="B223" s="73">
        <v>417</v>
      </c>
      <c r="C223" s="74" t="s">
        <v>421</v>
      </c>
      <c r="D223" s="75" t="s">
        <v>36</v>
      </c>
      <c r="E223" s="31"/>
      <c r="F223" s="66">
        <f t="shared" si="60"/>
        <v>10.4</v>
      </c>
      <c r="G223" s="67">
        <f t="shared" si="61"/>
        <v>373</v>
      </c>
      <c r="H223" s="68"/>
      <c r="I223" s="76">
        <v>10.4</v>
      </c>
      <c r="J223" s="76"/>
      <c r="K223" s="76"/>
      <c r="L223" s="76"/>
      <c r="M223" s="76"/>
      <c r="N223" s="76"/>
      <c r="O223" s="76"/>
      <c r="P223" s="76"/>
      <c r="Q223" s="76"/>
      <c r="R223" s="76"/>
      <c r="S223" s="76"/>
      <c r="T223" s="76"/>
      <c r="U223" s="76"/>
      <c r="V223" s="76"/>
      <c r="W223" s="76"/>
      <c r="X223" s="76"/>
      <c r="Y223" s="76"/>
      <c r="Z223" s="76"/>
      <c r="AA223" s="77"/>
      <c r="AB223" s="69"/>
      <c r="AC223" s="69"/>
    </row>
    <row r="224" spans="1:33" s="12" customFormat="1" ht="15.75" x14ac:dyDescent="0.2">
      <c r="A224" s="65">
        <f t="shared" si="59"/>
        <v>117</v>
      </c>
      <c r="B224" s="73">
        <v>327</v>
      </c>
      <c r="C224" s="74" t="s">
        <v>358</v>
      </c>
      <c r="D224" s="75" t="s">
        <v>36</v>
      </c>
      <c r="E224" s="31"/>
      <c r="F224" s="66">
        <f t="shared" si="60"/>
        <v>4.7300000000000004</v>
      </c>
      <c r="G224" s="67">
        <f t="shared" si="61"/>
        <v>117</v>
      </c>
      <c r="H224" s="68"/>
      <c r="I224" s="76">
        <v>4.8600000000000003</v>
      </c>
      <c r="J224" s="76"/>
      <c r="K224" s="76">
        <v>4.7300000000000004</v>
      </c>
      <c r="L224" s="76"/>
      <c r="M224" s="76"/>
      <c r="N224" s="76"/>
      <c r="O224" s="76"/>
      <c r="P224" s="76"/>
      <c r="Q224" s="76"/>
      <c r="R224" s="76"/>
      <c r="S224" s="76"/>
      <c r="T224" s="76"/>
      <c r="U224" s="76"/>
      <c r="V224" s="76"/>
      <c r="W224" s="76"/>
      <c r="X224" s="76"/>
      <c r="Y224" s="76"/>
      <c r="Z224" s="76"/>
      <c r="AA224" s="77"/>
      <c r="AB224" s="69"/>
      <c r="AC224" s="69"/>
    </row>
    <row r="225" spans="1:33" s="12" customFormat="1" ht="15.75" x14ac:dyDescent="0.2">
      <c r="A225" s="65">
        <f t="shared" si="59"/>
        <v>107</v>
      </c>
      <c r="B225" s="73">
        <v>361</v>
      </c>
      <c r="C225" s="74" t="s">
        <v>390</v>
      </c>
      <c r="D225" s="75" t="s">
        <v>36</v>
      </c>
      <c r="E225" s="31"/>
      <c r="F225" s="66">
        <f t="shared" si="60"/>
        <v>4.62</v>
      </c>
      <c r="G225" s="67">
        <f t="shared" si="61"/>
        <v>107</v>
      </c>
      <c r="H225" s="68"/>
      <c r="I225" s="76">
        <v>5.34</v>
      </c>
      <c r="J225" s="76"/>
      <c r="K225" s="76">
        <v>4.8</v>
      </c>
      <c r="L225" s="76"/>
      <c r="M225" s="76">
        <v>4.62</v>
      </c>
      <c r="N225" s="76"/>
      <c r="O225" s="76"/>
      <c r="P225" s="76"/>
      <c r="Q225" s="76"/>
      <c r="R225" s="76"/>
      <c r="S225" s="76"/>
      <c r="T225" s="76"/>
      <c r="U225" s="76"/>
      <c r="V225" s="76"/>
      <c r="W225" s="76"/>
      <c r="X225" s="76"/>
      <c r="Y225" s="76"/>
      <c r="Z225" s="76"/>
      <c r="AA225" s="77"/>
      <c r="AB225" s="69"/>
      <c r="AC225" s="69"/>
    </row>
    <row r="226" spans="1:33" s="12" customFormat="1" ht="15.75" x14ac:dyDescent="0.2">
      <c r="A226" s="65">
        <f t="shared" si="59"/>
        <v>153</v>
      </c>
      <c r="B226" s="73">
        <v>288</v>
      </c>
      <c r="C226" s="74" t="s">
        <v>321</v>
      </c>
      <c r="D226" s="75" t="s">
        <v>36</v>
      </c>
      <c r="E226" s="31"/>
      <c r="F226" s="66">
        <f t="shared" si="60"/>
        <v>5.0999999999999996</v>
      </c>
      <c r="G226" s="67">
        <f t="shared" si="61"/>
        <v>153</v>
      </c>
      <c r="H226" s="68"/>
      <c r="I226" s="76">
        <v>5.95</v>
      </c>
      <c r="J226" s="76"/>
      <c r="K226" s="76">
        <v>5.0999999999999996</v>
      </c>
      <c r="L226" s="76"/>
      <c r="M226" s="76"/>
      <c r="N226" s="76"/>
      <c r="O226" s="76"/>
      <c r="P226" s="76"/>
      <c r="Q226" s="76"/>
      <c r="R226" s="76"/>
      <c r="S226" s="76"/>
      <c r="T226" s="76"/>
      <c r="U226" s="76"/>
      <c r="V226" s="76"/>
      <c r="W226" s="76"/>
      <c r="X226" s="76"/>
      <c r="Y226" s="76"/>
      <c r="Z226" s="76"/>
      <c r="AA226" s="77"/>
      <c r="AB226" s="69"/>
      <c r="AC226" s="69"/>
      <c r="AD226" s="65">
        <f t="shared" ref="AD226:AG228" si="62">B226</f>
        <v>288</v>
      </c>
      <c r="AE226" s="65" t="str">
        <f t="shared" si="62"/>
        <v xml:space="preserve">Leo </v>
      </c>
      <c r="AF226" s="65" t="str">
        <f t="shared" si="62"/>
        <v>Wien</v>
      </c>
      <c r="AG226" s="65">
        <f t="shared" si="62"/>
        <v>0</v>
      </c>
    </row>
    <row r="227" spans="1:33" s="12" customFormat="1" ht="15.75" x14ac:dyDescent="0.2">
      <c r="A227" s="65">
        <f t="shared" si="59"/>
        <v>152</v>
      </c>
      <c r="B227" s="73">
        <v>109</v>
      </c>
      <c r="C227" s="79" t="s">
        <v>79</v>
      </c>
      <c r="D227" s="75" t="s">
        <v>36</v>
      </c>
      <c r="E227" s="78"/>
      <c r="F227" s="66">
        <f t="shared" si="60"/>
        <v>5.07</v>
      </c>
      <c r="G227" s="67">
        <f t="shared" si="61"/>
        <v>152</v>
      </c>
      <c r="H227" s="68"/>
      <c r="I227" s="76">
        <v>5.07</v>
      </c>
      <c r="J227" s="76"/>
      <c r="K227" s="76"/>
      <c r="L227" s="76"/>
      <c r="M227" s="76"/>
      <c r="N227" s="76"/>
      <c r="O227" s="76"/>
      <c r="P227" s="76"/>
      <c r="Q227" s="76"/>
      <c r="R227" s="76"/>
      <c r="S227" s="76"/>
      <c r="T227" s="76"/>
      <c r="U227" s="76"/>
      <c r="V227" s="76"/>
      <c r="W227" s="76"/>
      <c r="X227" s="76"/>
      <c r="Y227" s="76"/>
      <c r="Z227" s="76"/>
      <c r="AA227" s="77"/>
      <c r="AB227" s="69"/>
      <c r="AC227" s="69"/>
      <c r="AD227" s="65">
        <f t="shared" si="62"/>
        <v>109</v>
      </c>
      <c r="AE227" s="65" t="str">
        <f t="shared" si="62"/>
        <v>Leon</v>
      </c>
      <c r="AF227" s="65" t="str">
        <f t="shared" si="62"/>
        <v>Wien</v>
      </c>
      <c r="AG227" s="65">
        <f t="shared" si="62"/>
        <v>0</v>
      </c>
    </row>
    <row r="228" spans="1:33" s="12" customFormat="1" ht="15.75" x14ac:dyDescent="0.2">
      <c r="A228" s="65">
        <f t="shared" si="59"/>
        <v>168</v>
      </c>
      <c r="B228" s="73">
        <v>49</v>
      </c>
      <c r="C228" s="79" t="s">
        <v>79</v>
      </c>
      <c r="D228" s="80" t="s">
        <v>80</v>
      </c>
      <c r="E228" s="78"/>
      <c r="F228" s="66">
        <f t="shared" si="60"/>
        <v>5.2</v>
      </c>
      <c r="G228" s="67">
        <f t="shared" si="61"/>
        <v>168</v>
      </c>
      <c r="H228" s="68"/>
      <c r="I228" s="76">
        <v>5.2</v>
      </c>
      <c r="J228" s="76"/>
      <c r="K228" s="76">
        <v>5.2</v>
      </c>
      <c r="L228" s="76"/>
      <c r="M228" s="76"/>
      <c r="N228" s="76"/>
      <c r="O228" s="76"/>
      <c r="P228" s="76"/>
      <c r="Q228" s="76"/>
      <c r="R228" s="76"/>
      <c r="S228" s="76"/>
      <c r="T228" s="76"/>
      <c r="U228" s="76"/>
      <c r="V228" s="76"/>
      <c r="W228" s="76"/>
      <c r="X228" s="76"/>
      <c r="Y228" s="76"/>
      <c r="Z228" s="76"/>
      <c r="AA228" s="77"/>
      <c r="AB228" s="69"/>
      <c r="AC228" s="69"/>
      <c r="AD228" s="65">
        <f t="shared" si="62"/>
        <v>49</v>
      </c>
      <c r="AE228" s="65" t="str">
        <f t="shared" si="62"/>
        <v>Leon</v>
      </c>
      <c r="AF228" s="65" t="str">
        <f t="shared" si="62"/>
        <v>Steinbrunn</v>
      </c>
      <c r="AG228" s="65">
        <f t="shared" si="62"/>
        <v>0</v>
      </c>
    </row>
    <row r="229" spans="1:33" s="12" customFormat="1" ht="15.75" x14ac:dyDescent="0.2">
      <c r="A229" s="65">
        <f t="shared" si="59"/>
        <v>230</v>
      </c>
      <c r="B229" s="73">
        <v>396</v>
      </c>
      <c r="C229" s="74" t="s">
        <v>422</v>
      </c>
      <c r="D229" s="75" t="s">
        <v>36</v>
      </c>
      <c r="E229" s="31"/>
      <c r="F229" s="66">
        <f t="shared" si="60"/>
        <v>5.88</v>
      </c>
      <c r="G229" s="67">
        <f t="shared" si="61"/>
        <v>230</v>
      </c>
      <c r="H229" s="68"/>
      <c r="I229" s="76">
        <v>5.88</v>
      </c>
      <c r="J229" s="76"/>
      <c r="K229" s="76"/>
      <c r="L229" s="76"/>
      <c r="M229" s="76"/>
      <c r="N229" s="76"/>
      <c r="O229" s="76"/>
      <c r="P229" s="76"/>
      <c r="Q229" s="76"/>
      <c r="R229" s="76"/>
      <c r="S229" s="76"/>
      <c r="T229" s="76"/>
      <c r="U229" s="76"/>
      <c r="V229" s="76"/>
      <c r="W229" s="76"/>
      <c r="X229" s="76"/>
      <c r="Y229" s="76"/>
      <c r="Z229" s="76"/>
      <c r="AA229" s="77"/>
      <c r="AB229" s="69"/>
      <c r="AC229" s="69"/>
      <c r="AE229" s="12" t="str">
        <f>C229</f>
        <v>Leonel</v>
      </c>
      <c r="AF229" s="12" t="str">
        <f>D229</f>
        <v>Wien</v>
      </c>
    </row>
    <row r="230" spans="1:33" s="12" customFormat="1" ht="15.75" x14ac:dyDescent="0.2">
      <c r="A230" s="65">
        <f t="shared" si="59"/>
        <v>115</v>
      </c>
      <c r="B230" s="73">
        <v>228</v>
      </c>
      <c r="C230" s="74" t="s">
        <v>267</v>
      </c>
      <c r="D230" s="75" t="s">
        <v>266</v>
      </c>
      <c r="E230" s="31"/>
      <c r="F230" s="66">
        <f t="shared" si="60"/>
        <v>4.72</v>
      </c>
      <c r="G230" s="67">
        <f t="shared" si="61"/>
        <v>115</v>
      </c>
      <c r="H230" s="68"/>
      <c r="I230" s="76">
        <v>4.72</v>
      </c>
      <c r="J230" s="76"/>
      <c r="K230" s="76"/>
      <c r="L230" s="76"/>
      <c r="M230" s="76"/>
      <c r="N230" s="76"/>
      <c r="O230" s="76"/>
      <c r="P230" s="76"/>
      <c r="Q230" s="76"/>
      <c r="R230" s="76"/>
      <c r="S230" s="76"/>
      <c r="T230" s="76"/>
      <c r="U230" s="76"/>
      <c r="V230" s="76"/>
      <c r="W230" s="76"/>
      <c r="X230" s="76"/>
      <c r="Y230" s="76"/>
      <c r="Z230" s="76"/>
      <c r="AA230" s="77"/>
      <c r="AB230" s="69"/>
      <c r="AC230" s="69"/>
      <c r="AD230" s="65">
        <f>B230</f>
        <v>228</v>
      </c>
      <c r="AE230" s="65" t="str">
        <f>C230</f>
        <v>Leonie</v>
      </c>
      <c r="AF230" s="65" t="str">
        <f>D230</f>
        <v>Purkersdorf</v>
      </c>
      <c r="AG230" s="65">
        <f>E230</f>
        <v>0</v>
      </c>
    </row>
    <row r="231" spans="1:33" s="12" customFormat="1" ht="15.75" x14ac:dyDescent="0.2">
      <c r="A231" s="65">
        <f t="shared" si="59"/>
        <v>339</v>
      </c>
      <c r="B231" s="73">
        <v>339</v>
      </c>
      <c r="C231" s="74" t="s">
        <v>367</v>
      </c>
      <c r="D231" s="75" t="s">
        <v>104</v>
      </c>
      <c r="E231" s="31"/>
      <c r="F231" s="66">
        <f t="shared" si="60"/>
        <v>8.8000000000000007</v>
      </c>
      <c r="G231" s="67">
        <f t="shared" si="61"/>
        <v>339</v>
      </c>
      <c r="H231" s="68"/>
      <c r="I231" s="76">
        <v>8.8000000000000007</v>
      </c>
      <c r="J231" s="76"/>
      <c r="K231" s="76"/>
      <c r="L231" s="76"/>
      <c r="M231" s="76"/>
      <c r="N231" s="76"/>
      <c r="O231" s="76"/>
      <c r="P231" s="76"/>
      <c r="Q231" s="76"/>
      <c r="R231" s="76"/>
      <c r="S231" s="76"/>
      <c r="T231" s="76"/>
      <c r="U231" s="76"/>
      <c r="V231" s="76"/>
      <c r="W231" s="76"/>
      <c r="X231" s="76"/>
      <c r="Y231" s="76"/>
      <c r="Z231" s="76"/>
      <c r="AA231" s="77"/>
      <c r="AB231" s="69"/>
      <c r="AC231" s="69"/>
      <c r="AE231" s="12" t="str">
        <f t="shared" ref="AE231:AE250" si="63">C231</f>
        <v>Leu</v>
      </c>
    </row>
    <row r="232" spans="1:33" s="12" customFormat="1" ht="15.75" x14ac:dyDescent="0.2">
      <c r="A232" s="65">
        <f t="shared" si="59"/>
        <v>312</v>
      </c>
      <c r="B232" s="73">
        <v>273</v>
      </c>
      <c r="C232" s="74" t="s">
        <v>305</v>
      </c>
      <c r="D232" s="75" t="s">
        <v>36</v>
      </c>
      <c r="E232" s="31"/>
      <c r="F232" s="66">
        <f t="shared" si="60"/>
        <v>7.71</v>
      </c>
      <c r="G232" s="67">
        <f t="shared" si="61"/>
        <v>312</v>
      </c>
      <c r="H232" s="68"/>
      <c r="I232" s="76">
        <v>7.71</v>
      </c>
      <c r="J232" s="76"/>
      <c r="K232" s="76"/>
      <c r="L232" s="76"/>
      <c r="M232" s="76"/>
      <c r="N232" s="76"/>
      <c r="O232" s="76"/>
      <c r="P232" s="76"/>
      <c r="Q232" s="76"/>
      <c r="R232" s="76"/>
      <c r="S232" s="76"/>
      <c r="T232" s="76"/>
      <c r="U232" s="76"/>
      <c r="V232" s="76"/>
      <c r="W232" s="76"/>
      <c r="X232" s="76"/>
      <c r="Y232" s="76"/>
      <c r="Z232" s="76"/>
      <c r="AA232" s="77"/>
      <c r="AB232" s="69"/>
      <c r="AC232" s="69"/>
      <c r="AE232" s="12" t="str">
        <f t="shared" si="63"/>
        <v>Liam</v>
      </c>
    </row>
    <row r="233" spans="1:33" s="12" customFormat="1" ht="15.75" x14ac:dyDescent="0.2">
      <c r="A233" s="65">
        <f t="shared" si="59"/>
        <v>356</v>
      </c>
      <c r="B233" s="73">
        <v>146</v>
      </c>
      <c r="C233" s="74" t="s">
        <v>186</v>
      </c>
      <c r="D233" s="75" t="s">
        <v>36</v>
      </c>
      <c r="E233" s="31"/>
      <c r="F233" s="66">
        <f t="shared" si="60"/>
        <v>9.27</v>
      </c>
      <c r="G233" s="67">
        <f t="shared" si="61"/>
        <v>356</v>
      </c>
      <c r="H233" s="68"/>
      <c r="I233" s="76">
        <v>9.27</v>
      </c>
      <c r="J233" s="76"/>
      <c r="K233" s="76"/>
      <c r="L233" s="76"/>
      <c r="M233" s="76"/>
      <c r="N233" s="76"/>
      <c r="O233" s="76"/>
      <c r="P233" s="76"/>
      <c r="Q233" s="76"/>
      <c r="R233" s="76"/>
      <c r="S233" s="76"/>
      <c r="T233" s="76"/>
      <c r="U233" s="76"/>
      <c r="V233" s="76"/>
      <c r="W233" s="76"/>
      <c r="X233" s="76"/>
      <c r="Y233" s="76"/>
      <c r="Z233" s="76"/>
      <c r="AA233" s="77"/>
      <c r="AB233" s="69"/>
      <c r="AC233" s="69"/>
      <c r="AE233" s="12" t="str">
        <f t="shared" si="63"/>
        <v>Lian</v>
      </c>
      <c r="AF233" s="12" t="str">
        <f t="shared" ref="AF233:AF245" si="64">D233</f>
        <v>Wien</v>
      </c>
    </row>
    <row r="234" spans="1:33" s="12" customFormat="1" ht="15.75" x14ac:dyDescent="0.2">
      <c r="A234" s="65">
        <f t="shared" si="59"/>
        <v>321</v>
      </c>
      <c r="B234" s="73">
        <v>276</v>
      </c>
      <c r="C234" s="74" t="s">
        <v>309</v>
      </c>
      <c r="D234" s="75" t="s">
        <v>307</v>
      </c>
      <c r="E234" s="31"/>
      <c r="F234" s="66">
        <f t="shared" si="60"/>
        <v>7.9</v>
      </c>
      <c r="G234" s="67">
        <f t="shared" si="61"/>
        <v>321</v>
      </c>
      <c r="H234" s="68"/>
      <c r="I234" s="76">
        <v>7.9</v>
      </c>
      <c r="J234" s="76"/>
      <c r="K234" s="76"/>
      <c r="L234" s="76"/>
      <c r="M234" s="76"/>
      <c r="N234" s="76"/>
      <c r="O234" s="76"/>
      <c r="P234" s="76"/>
      <c r="Q234" s="76"/>
      <c r="R234" s="76"/>
      <c r="S234" s="76"/>
      <c r="T234" s="76"/>
      <c r="U234" s="76"/>
      <c r="V234" s="76"/>
      <c r="W234" s="76"/>
      <c r="X234" s="76"/>
      <c r="Y234" s="76"/>
      <c r="Z234" s="76"/>
      <c r="AA234" s="77"/>
      <c r="AB234" s="69"/>
      <c r="AC234" s="69"/>
      <c r="AD234" s="65">
        <f>B234</f>
        <v>276</v>
      </c>
      <c r="AE234" s="65" t="str">
        <f t="shared" si="63"/>
        <v>Lidia</v>
      </c>
      <c r="AF234" s="65" t="str">
        <f t="shared" si="64"/>
        <v>Möllersdorf</v>
      </c>
      <c r="AG234" s="65">
        <f>E234</f>
        <v>0</v>
      </c>
    </row>
    <row r="235" spans="1:33" s="12" customFormat="1" ht="15.75" x14ac:dyDescent="0.2">
      <c r="A235" s="65">
        <f t="shared" si="59"/>
        <v>272</v>
      </c>
      <c r="B235" s="73">
        <v>312</v>
      </c>
      <c r="C235" s="74" t="s">
        <v>344</v>
      </c>
      <c r="D235" s="75" t="s">
        <v>283</v>
      </c>
      <c r="E235" s="31"/>
      <c r="F235" s="66">
        <f t="shared" si="60"/>
        <v>6.61</v>
      </c>
      <c r="G235" s="67">
        <f t="shared" si="61"/>
        <v>272</v>
      </c>
      <c r="H235" s="68"/>
      <c r="I235" s="76">
        <v>6.61</v>
      </c>
      <c r="J235" s="76"/>
      <c r="K235" s="76"/>
      <c r="L235" s="76"/>
      <c r="M235" s="76"/>
      <c r="N235" s="76"/>
      <c r="O235" s="76"/>
      <c r="P235" s="76"/>
      <c r="Q235" s="76"/>
      <c r="R235" s="76"/>
      <c r="S235" s="76"/>
      <c r="T235" s="76"/>
      <c r="U235" s="76"/>
      <c r="V235" s="76"/>
      <c r="W235" s="76"/>
      <c r="X235" s="76"/>
      <c r="Y235" s="76"/>
      <c r="Z235" s="76"/>
      <c r="AA235" s="77"/>
      <c r="AB235" s="69"/>
      <c r="AC235" s="69"/>
      <c r="AD235" s="65">
        <f>B235</f>
        <v>312</v>
      </c>
      <c r="AE235" s="65" t="str">
        <f t="shared" si="63"/>
        <v>Linda</v>
      </c>
      <c r="AF235" s="65" t="str">
        <f t="shared" si="64"/>
        <v>Deutsch-Wagram</v>
      </c>
      <c r="AG235" s="65">
        <f>E235</f>
        <v>0</v>
      </c>
    </row>
    <row r="236" spans="1:33" s="12" customFormat="1" ht="15.75" x14ac:dyDescent="0.2">
      <c r="A236" s="65">
        <f t="shared" si="59"/>
        <v>223</v>
      </c>
      <c r="B236" s="73">
        <v>6</v>
      </c>
      <c r="C236" s="74" t="s">
        <v>28</v>
      </c>
      <c r="D236" s="75" t="s">
        <v>29</v>
      </c>
      <c r="E236" s="31"/>
      <c r="F236" s="66">
        <f t="shared" si="60"/>
        <v>5.83</v>
      </c>
      <c r="G236" s="67">
        <f t="shared" si="61"/>
        <v>223</v>
      </c>
      <c r="H236" s="68"/>
      <c r="I236" s="76">
        <v>9.49</v>
      </c>
      <c r="J236" s="76"/>
      <c r="K236" s="76">
        <v>5.84</v>
      </c>
      <c r="L236" s="76"/>
      <c r="M236" s="76">
        <v>5.83</v>
      </c>
      <c r="N236" s="76"/>
      <c r="O236" s="76">
        <v>9.6999999999999993</v>
      </c>
      <c r="P236" s="76"/>
      <c r="Q236" s="76">
        <v>7.75</v>
      </c>
      <c r="R236" s="76"/>
      <c r="S236" s="76"/>
      <c r="T236" s="76"/>
      <c r="U236" s="76"/>
      <c r="V236" s="76"/>
      <c r="W236" s="76"/>
      <c r="X236" s="76"/>
      <c r="Y236" s="76"/>
      <c r="Z236" s="76"/>
      <c r="AA236" s="77"/>
      <c r="AB236" s="69"/>
      <c r="AC236" s="69"/>
      <c r="AE236" s="12" t="str">
        <f t="shared" si="63"/>
        <v>Lisa</v>
      </c>
      <c r="AF236" s="12" t="str">
        <f t="shared" si="64"/>
        <v>St. Pölten</v>
      </c>
    </row>
    <row r="237" spans="1:33" s="12" customFormat="1" ht="15.75" x14ac:dyDescent="0.2">
      <c r="A237" s="65">
        <f t="shared" si="59"/>
        <v>260</v>
      </c>
      <c r="B237" s="73">
        <v>47</v>
      </c>
      <c r="C237" s="74" t="s">
        <v>76</v>
      </c>
      <c r="D237" s="75" t="s">
        <v>75</v>
      </c>
      <c r="E237" s="31"/>
      <c r="F237" s="66">
        <f t="shared" si="60"/>
        <v>6.32</v>
      </c>
      <c r="G237" s="67">
        <f t="shared" si="61"/>
        <v>260</v>
      </c>
      <c r="H237" s="68"/>
      <c r="I237" s="76">
        <v>6.32</v>
      </c>
      <c r="J237" s="76"/>
      <c r="K237" s="76"/>
      <c r="L237" s="76"/>
      <c r="M237" s="76"/>
      <c r="N237" s="76"/>
      <c r="O237" s="76"/>
      <c r="P237" s="76"/>
      <c r="Q237" s="76"/>
      <c r="R237" s="76"/>
      <c r="S237" s="76"/>
      <c r="T237" s="76"/>
      <c r="U237" s="76"/>
      <c r="V237" s="76"/>
      <c r="W237" s="76"/>
      <c r="X237" s="76"/>
      <c r="Y237" s="76"/>
      <c r="Z237" s="76"/>
      <c r="AA237" s="77"/>
      <c r="AB237" s="69"/>
      <c r="AC237" s="69"/>
      <c r="AD237" s="65">
        <f>B237</f>
        <v>47</v>
      </c>
      <c r="AE237" s="65" t="str">
        <f t="shared" si="63"/>
        <v>LISCHKA Paula</v>
      </c>
      <c r="AF237" s="65" t="str">
        <f t="shared" si="64"/>
        <v>Fahrafeld</v>
      </c>
      <c r="AG237" s="65">
        <f>E237</f>
        <v>0</v>
      </c>
    </row>
    <row r="238" spans="1:33" s="12" customFormat="1" ht="15.75" x14ac:dyDescent="0.2">
      <c r="A238" s="65">
        <f t="shared" si="59"/>
        <v>329</v>
      </c>
      <c r="B238" s="73">
        <v>46</v>
      </c>
      <c r="C238" s="74" t="s">
        <v>74</v>
      </c>
      <c r="D238" s="75" t="s">
        <v>75</v>
      </c>
      <c r="E238" s="31"/>
      <c r="F238" s="66">
        <f t="shared" si="60"/>
        <v>8.2899999999999991</v>
      </c>
      <c r="G238" s="67">
        <f t="shared" si="61"/>
        <v>329</v>
      </c>
      <c r="H238" s="68"/>
      <c r="I238" s="76">
        <v>8.2899999999999991</v>
      </c>
      <c r="J238" s="76"/>
      <c r="K238" s="76"/>
      <c r="L238" s="76"/>
      <c r="M238" s="76"/>
      <c r="N238" s="76"/>
      <c r="O238" s="76"/>
      <c r="P238" s="76"/>
      <c r="Q238" s="76"/>
      <c r="R238" s="76"/>
      <c r="S238" s="76"/>
      <c r="T238" s="76"/>
      <c r="U238" s="76"/>
      <c r="V238" s="76"/>
      <c r="W238" s="76"/>
      <c r="X238" s="76"/>
      <c r="Y238" s="76"/>
      <c r="Z238" s="76"/>
      <c r="AA238" s="77"/>
      <c r="AB238" s="69"/>
      <c r="AC238" s="69"/>
      <c r="AD238" s="65">
        <f>B238</f>
        <v>46</v>
      </c>
      <c r="AE238" s="65" t="str">
        <f t="shared" si="63"/>
        <v>LISCHKA Valentin</v>
      </c>
      <c r="AF238" s="65" t="str">
        <f t="shared" si="64"/>
        <v>Fahrafeld</v>
      </c>
      <c r="AG238" s="65">
        <f>E238</f>
        <v>0</v>
      </c>
    </row>
    <row r="239" spans="1:33" s="12" customFormat="1" ht="15.75" x14ac:dyDescent="0.2">
      <c r="A239" s="65">
        <f t="shared" si="59"/>
        <v>237</v>
      </c>
      <c r="B239" s="73">
        <v>333</v>
      </c>
      <c r="C239" s="74" t="s">
        <v>93</v>
      </c>
      <c r="D239" s="75" t="s">
        <v>36</v>
      </c>
      <c r="E239" s="31"/>
      <c r="F239" s="66">
        <f t="shared" si="60"/>
        <v>5.97</v>
      </c>
      <c r="G239" s="67">
        <f t="shared" si="61"/>
        <v>237</v>
      </c>
      <c r="H239" s="68"/>
      <c r="I239" s="76">
        <v>5.97</v>
      </c>
      <c r="J239" s="76"/>
      <c r="K239" s="76"/>
      <c r="L239" s="76"/>
      <c r="M239" s="76"/>
      <c r="N239" s="76"/>
      <c r="O239" s="76"/>
      <c r="P239" s="76"/>
      <c r="Q239" s="76"/>
      <c r="R239" s="76"/>
      <c r="S239" s="76"/>
      <c r="T239" s="76"/>
      <c r="U239" s="76"/>
      <c r="V239" s="76"/>
      <c r="W239" s="76"/>
      <c r="X239" s="76"/>
      <c r="Y239" s="76"/>
      <c r="Z239" s="76"/>
      <c r="AA239" s="77"/>
      <c r="AB239" s="69"/>
      <c r="AC239" s="69"/>
      <c r="AE239" s="12" t="str">
        <f t="shared" si="63"/>
        <v>Livia</v>
      </c>
      <c r="AF239" s="12" t="str">
        <f t="shared" si="64"/>
        <v>Wien</v>
      </c>
    </row>
    <row r="240" spans="1:33" s="12" customFormat="1" ht="15.75" x14ac:dyDescent="0.2">
      <c r="A240" s="65">
        <f t="shared" si="59"/>
        <v>296</v>
      </c>
      <c r="B240" s="73">
        <v>383</v>
      </c>
      <c r="C240" s="74" t="s">
        <v>93</v>
      </c>
      <c r="D240" s="75" t="s">
        <v>36</v>
      </c>
      <c r="E240" s="31"/>
      <c r="F240" s="66">
        <f t="shared" si="60"/>
        <v>7.24</v>
      </c>
      <c r="G240" s="67">
        <f t="shared" si="61"/>
        <v>296</v>
      </c>
      <c r="H240" s="68"/>
      <c r="I240" s="76">
        <v>7.24</v>
      </c>
      <c r="J240" s="76"/>
      <c r="K240" s="76"/>
      <c r="L240" s="76"/>
      <c r="M240" s="76"/>
      <c r="N240" s="76"/>
      <c r="O240" s="76"/>
      <c r="P240" s="76"/>
      <c r="Q240" s="76"/>
      <c r="R240" s="76"/>
      <c r="S240" s="76"/>
      <c r="T240" s="76"/>
      <c r="U240" s="76"/>
      <c r="V240" s="76"/>
      <c r="W240" s="76"/>
      <c r="X240" s="76"/>
      <c r="Y240" s="76"/>
      <c r="Z240" s="76"/>
      <c r="AA240" s="77"/>
      <c r="AB240" s="3"/>
      <c r="AC240" s="3"/>
      <c r="AD240" s="1"/>
      <c r="AE240" s="1" t="str">
        <f t="shared" si="63"/>
        <v>Livia</v>
      </c>
      <c r="AF240" s="1" t="str">
        <f t="shared" si="64"/>
        <v>Wien</v>
      </c>
      <c r="AG240" s="1"/>
    </row>
    <row r="241" spans="1:33" s="12" customFormat="1" ht="15.75" x14ac:dyDescent="0.2">
      <c r="A241" s="65">
        <f t="shared" si="59"/>
        <v>307</v>
      </c>
      <c r="B241" s="73">
        <v>61</v>
      </c>
      <c r="C241" s="74" t="s">
        <v>93</v>
      </c>
      <c r="D241" s="75" t="s">
        <v>36</v>
      </c>
      <c r="E241" s="31"/>
      <c r="F241" s="66">
        <f t="shared" si="60"/>
        <v>7.54</v>
      </c>
      <c r="G241" s="67">
        <f t="shared" si="61"/>
        <v>307</v>
      </c>
      <c r="H241" s="68"/>
      <c r="I241" s="76">
        <v>9.1</v>
      </c>
      <c r="J241" s="76"/>
      <c r="K241" s="76">
        <v>7.54</v>
      </c>
      <c r="L241" s="76"/>
      <c r="M241" s="76"/>
      <c r="N241" s="76"/>
      <c r="O241" s="76"/>
      <c r="P241" s="76"/>
      <c r="Q241" s="76"/>
      <c r="R241" s="76"/>
      <c r="S241" s="76"/>
      <c r="T241" s="76"/>
      <c r="U241" s="76"/>
      <c r="V241" s="76"/>
      <c r="W241" s="76"/>
      <c r="X241" s="76"/>
      <c r="Y241" s="76"/>
      <c r="Z241" s="76"/>
      <c r="AA241" s="77"/>
      <c r="AB241" s="69"/>
      <c r="AC241" s="69"/>
      <c r="AD241" s="65">
        <f>B241</f>
        <v>61</v>
      </c>
      <c r="AE241" s="65" t="str">
        <f t="shared" si="63"/>
        <v>Livia</v>
      </c>
      <c r="AF241" s="65" t="str">
        <f t="shared" si="64"/>
        <v>Wien</v>
      </c>
      <c r="AG241" s="65">
        <f>E241</f>
        <v>0</v>
      </c>
    </row>
    <row r="242" spans="1:33" s="12" customFormat="1" ht="15.75" x14ac:dyDescent="0.2">
      <c r="A242" s="65">
        <f t="shared" si="59"/>
        <v>146</v>
      </c>
      <c r="B242" s="73">
        <v>282</v>
      </c>
      <c r="C242" s="74" t="s">
        <v>315</v>
      </c>
      <c r="D242" s="75" t="s">
        <v>36</v>
      </c>
      <c r="E242" s="31"/>
      <c r="F242" s="66">
        <f t="shared" si="60"/>
        <v>5.04</v>
      </c>
      <c r="G242" s="67">
        <f t="shared" si="61"/>
        <v>146</v>
      </c>
      <c r="H242" s="68"/>
      <c r="I242" s="76">
        <v>5.04</v>
      </c>
      <c r="J242" s="76"/>
      <c r="K242" s="76">
        <v>6.14</v>
      </c>
      <c r="L242" s="76"/>
      <c r="M242" s="76"/>
      <c r="N242" s="76"/>
      <c r="O242" s="76"/>
      <c r="P242" s="76"/>
      <c r="Q242" s="76"/>
      <c r="R242" s="76"/>
      <c r="S242" s="76"/>
      <c r="T242" s="76"/>
      <c r="U242" s="76"/>
      <c r="V242" s="76"/>
      <c r="W242" s="76"/>
      <c r="X242" s="76"/>
      <c r="Y242" s="76"/>
      <c r="Z242" s="76"/>
      <c r="AA242" s="77"/>
      <c r="AB242" s="69"/>
      <c r="AC242" s="69"/>
      <c r="AD242" s="65">
        <f>B242</f>
        <v>282</v>
      </c>
      <c r="AE242" s="65" t="str">
        <f t="shared" si="63"/>
        <v>LÖFFLER Mika</v>
      </c>
      <c r="AF242" s="65" t="str">
        <f t="shared" si="64"/>
        <v>Wien</v>
      </c>
      <c r="AG242" s="65">
        <f>E242</f>
        <v>0</v>
      </c>
    </row>
    <row r="243" spans="1:33" s="12" customFormat="1" ht="15.75" x14ac:dyDescent="0.2">
      <c r="A243" s="65">
        <f t="shared" si="59"/>
        <v>143</v>
      </c>
      <c r="B243" s="73">
        <v>387</v>
      </c>
      <c r="C243" s="74" t="s">
        <v>416</v>
      </c>
      <c r="D243" s="75" t="s">
        <v>36</v>
      </c>
      <c r="E243" s="31"/>
      <c r="F243" s="66">
        <f t="shared" si="60"/>
        <v>5.0199999999999996</v>
      </c>
      <c r="G243" s="67">
        <f t="shared" si="61"/>
        <v>143</v>
      </c>
      <c r="H243" s="68"/>
      <c r="I243" s="76">
        <v>5.0199999999999996</v>
      </c>
      <c r="J243" s="76"/>
      <c r="K243" s="76">
        <v>5.55</v>
      </c>
      <c r="L243" s="76"/>
      <c r="M243" s="76"/>
      <c r="N243" s="76"/>
      <c r="O243" s="76"/>
      <c r="P243" s="76"/>
      <c r="Q243" s="76"/>
      <c r="R243" s="76"/>
      <c r="S243" s="76"/>
      <c r="T243" s="76"/>
      <c r="U243" s="76"/>
      <c r="V243" s="76"/>
      <c r="W243" s="76"/>
      <c r="X243" s="76"/>
      <c r="Y243" s="76"/>
      <c r="Z243" s="76"/>
      <c r="AA243" s="77"/>
      <c r="AB243" s="69"/>
      <c r="AC243" s="69"/>
      <c r="AD243" s="65">
        <f>B243</f>
        <v>387</v>
      </c>
      <c r="AE243" s="65" t="str">
        <f t="shared" si="63"/>
        <v>Lorie</v>
      </c>
      <c r="AF243" s="65" t="str">
        <f t="shared" si="64"/>
        <v>Wien</v>
      </c>
      <c r="AG243" s="65">
        <f>E243</f>
        <v>0</v>
      </c>
    </row>
    <row r="244" spans="1:33" s="12" customFormat="1" ht="15.75" x14ac:dyDescent="0.2">
      <c r="A244" s="65">
        <f t="shared" si="59"/>
        <v>293</v>
      </c>
      <c r="B244" s="73">
        <v>215</v>
      </c>
      <c r="C244" s="74" t="s">
        <v>256</v>
      </c>
      <c r="D244" s="75" t="s">
        <v>36</v>
      </c>
      <c r="E244" s="78"/>
      <c r="F244" s="66">
        <f t="shared" si="60"/>
        <v>7.13</v>
      </c>
      <c r="G244" s="67">
        <f t="shared" si="61"/>
        <v>293</v>
      </c>
      <c r="H244" s="68"/>
      <c r="I244" s="76">
        <v>7.13</v>
      </c>
      <c r="J244" s="76"/>
      <c r="K244" s="76">
        <v>12.57</v>
      </c>
      <c r="L244" s="76"/>
      <c r="M244" s="76"/>
      <c r="N244" s="76"/>
      <c r="O244" s="76"/>
      <c r="P244" s="76"/>
      <c r="Q244" s="76"/>
      <c r="R244" s="76"/>
      <c r="S244" s="76"/>
      <c r="T244" s="76"/>
      <c r="U244" s="76"/>
      <c r="V244" s="76"/>
      <c r="W244" s="76"/>
      <c r="X244" s="76"/>
      <c r="Y244" s="76"/>
      <c r="Z244" s="76"/>
      <c r="AA244" s="77"/>
      <c r="AB244" s="69"/>
      <c r="AC244" s="69"/>
      <c r="AD244" s="65">
        <f>B244</f>
        <v>215</v>
      </c>
      <c r="AE244" s="65" t="str">
        <f t="shared" si="63"/>
        <v>Lorik</v>
      </c>
      <c r="AF244" s="65" t="str">
        <f t="shared" si="64"/>
        <v>Wien</v>
      </c>
      <c r="AG244" s="65">
        <f>E244</f>
        <v>0</v>
      </c>
    </row>
    <row r="245" spans="1:33" s="12" customFormat="1" ht="15.75" x14ac:dyDescent="0.2">
      <c r="A245" s="65">
        <f t="shared" si="59"/>
        <v>92</v>
      </c>
      <c r="B245" s="73">
        <v>120</v>
      </c>
      <c r="C245" s="74" t="s">
        <v>157</v>
      </c>
      <c r="D245" s="75" t="s">
        <v>36</v>
      </c>
      <c r="E245" s="31"/>
      <c r="F245" s="66">
        <f t="shared" si="60"/>
        <v>4.4800000000000004</v>
      </c>
      <c r="G245" s="67">
        <f t="shared" si="61"/>
        <v>92</v>
      </c>
      <c r="H245" s="68"/>
      <c r="I245" s="76">
        <v>4.4800000000000004</v>
      </c>
      <c r="J245" s="76"/>
      <c r="K245" s="76"/>
      <c r="L245" s="76"/>
      <c r="M245" s="76"/>
      <c r="N245" s="76"/>
      <c r="O245" s="76"/>
      <c r="P245" s="76"/>
      <c r="Q245" s="76"/>
      <c r="R245" s="76"/>
      <c r="S245" s="76"/>
      <c r="T245" s="76"/>
      <c r="U245" s="76"/>
      <c r="V245" s="76"/>
      <c r="W245" s="76"/>
      <c r="X245" s="76"/>
      <c r="Y245" s="76"/>
      <c r="Z245" s="76"/>
      <c r="AA245" s="77"/>
      <c r="AB245" s="69"/>
      <c r="AC245" s="69"/>
      <c r="AD245" s="65">
        <f>B245</f>
        <v>120</v>
      </c>
      <c r="AE245" s="65" t="str">
        <f t="shared" si="63"/>
        <v>Lotti</v>
      </c>
      <c r="AF245" s="65" t="str">
        <f t="shared" si="64"/>
        <v>Wien</v>
      </c>
      <c r="AG245" s="65">
        <f>E245</f>
        <v>0</v>
      </c>
    </row>
    <row r="246" spans="1:33" s="12" customFormat="1" ht="15.75" x14ac:dyDescent="0.2">
      <c r="A246" s="65">
        <f t="shared" si="59"/>
        <v>85</v>
      </c>
      <c r="B246" s="73">
        <v>81</v>
      </c>
      <c r="C246" s="74" t="s">
        <v>115</v>
      </c>
      <c r="D246" s="75" t="s">
        <v>36</v>
      </c>
      <c r="E246" s="31"/>
      <c r="F246" s="66">
        <f t="shared" si="60"/>
        <v>4.42</v>
      </c>
      <c r="G246" s="67">
        <f t="shared" si="61"/>
        <v>85</v>
      </c>
      <c r="H246" s="68"/>
      <c r="I246" s="76">
        <v>5.15</v>
      </c>
      <c r="J246" s="76"/>
      <c r="K246" s="76">
        <v>4.8899999999999997</v>
      </c>
      <c r="L246" s="76"/>
      <c r="M246" s="76">
        <v>4.42</v>
      </c>
      <c r="N246" s="76"/>
      <c r="O246" s="76"/>
      <c r="P246" s="76"/>
      <c r="Q246" s="76"/>
      <c r="R246" s="76"/>
      <c r="S246" s="76"/>
      <c r="T246" s="76"/>
      <c r="U246" s="76"/>
      <c r="V246" s="76"/>
      <c r="W246" s="76"/>
      <c r="X246" s="76"/>
      <c r="Y246" s="76"/>
      <c r="Z246" s="76"/>
      <c r="AA246" s="77"/>
      <c r="AB246" s="69"/>
      <c r="AC246" s="69"/>
      <c r="AE246" s="12" t="str">
        <f t="shared" si="63"/>
        <v>LÖW Alexander</v>
      </c>
    </row>
    <row r="247" spans="1:33" s="12" customFormat="1" ht="15.75" x14ac:dyDescent="0.2">
      <c r="A247" s="65">
        <f t="shared" si="59"/>
        <v>26</v>
      </c>
      <c r="B247" s="73">
        <v>319</v>
      </c>
      <c r="C247" s="74" t="s">
        <v>349</v>
      </c>
      <c r="D247" s="75" t="s">
        <v>36</v>
      </c>
      <c r="E247" s="31"/>
      <c r="F247" s="66">
        <f t="shared" si="60"/>
        <v>3.67</v>
      </c>
      <c r="G247" s="67">
        <f t="shared" si="61"/>
        <v>26</v>
      </c>
      <c r="H247" s="68"/>
      <c r="I247" s="76">
        <v>3.67</v>
      </c>
      <c r="J247" s="76"/>
      <c r="K247" s="76"/>
      <c r="L247" s="76"/>
      <c r="M247" s="76"/>
      <c r="N247" s="76"/>
      <c r="O247" s="76"/>
      <c r="P247" s="76"/>
      <c r="Q247" s="76"/>
      <c r="R247" s="76"/>
      <c r="S247" s="76"/>
      <c r="T247" s="76"/>
      <c r="U247" s="76"/>
      <c r="V247" s="76"/>
      <c r="W247" s="76"/>
      <c r="X247" s="76"/>
      <c r="Y247" s="76"/>
      <c r="Z247" s="76"/>
      <c r="AA247" s="77"/>
      <c r="AB247" s="69"/>
      <c r="AC247" s="69"/>
      <c r="AD247" s="65">
        <f>B247</f>
        <v>319</v>
      </c>
      <c r="AE247" s="65" t="str">
        <f t="shared" si="63"/>
        <v>Luis</v>
      </c>
      <c r="AF247" s="65" t="str">
        <f>D247</f>
        <v>Wien</v>
      </c>
      <c r="AG247" s="65">
        <f>E247</f>
        <v>0</v>
      </c>
    </row>
    <row r="248" spans="1:33" s="12" customFormat="1" ht="15.75" x14ac:dyDescent="0.2">
      <c r="A248" s="65">
        <f t="shared" si="59"/>
        <v>153</v>
      </c>
      <c r="B248" s="73">
        <v>102</v>
      </c>
      <c r="C248" s="74" t="s">
        <v>138</v>
      </c>
      <c r="D248" s="75" t="s">
        <v>36</v>
      </c>
      <c r="E248" s="31"/>
      <c r="F248" s="66">
        <f t="shared" si="60"/>
        <v>5.0999999999999996</v>
      </c>
      <c r="G248" s="67">
        <f t="shared" si="61"/>
        <v>153</v>
      </c>
      <c r="H248" s="68"/>
      <c r="I248" s="76">
        <v>5.37</v>
      </c>
      <c r="J248" s="76"/>
      <c r="K248" s="76">
        <v>5.5</v>
      </c>
      <c r="L248" s="76"/>
      <c r="M248" s="76">
        <v>5.0999999999999996</v>
      </c>
      <c r="N248" s="76"/>
      <c r="O248" s="76"/>
      <c r="P248" s="76"/>
      <c r="Q248" s="76"/>
      <c r="R248" s="76"/>
      <c r="S248" s="76"/>
      <c r="T248" s="76"/>
      <c r="U248" s="76"/>
      <c r="V248" s="76"/>
      <c r="W248" s="76"/>
      <c r="X248" s="76"/>
      <c r="Y248" s="76"/>
      <c r="Z248" s="76"/>
      <c r="AA248" s="77"/>
      <c r="AB248" s="69"/>
      <c r="AC248" s="69"/>
      <c r="AE248" s="12" t="str">
        <f t="shared" si="63"/>
        <v>Luka</v>
      </c>
      <c r="AF248" s="12" t="str">
        <f>D248</f>
        <v>Wien</v>
      </c>
    </row>
    <row r="249" spans="1:33" s="12" customFormat="1" ht="15.75" x14ac:dyDescent="0.2">
      <c r="A249" s="65">
        <f t="shared" si="59"/>
        <v>280</v>
      </c>
      <c r="B249" s="73">
        <v>247</v>
      </c>
      <c r="C249" s="74" t="s">
        <v>280</v>
      </c>
      <c r="D249" s="75" t="s">
        <v>279</v>
      </c>
      <c r="E249" s="78"/>
      <c r="F249" s="66">
        <f t="shared" si="60"/>
        <v>6.79</v>
      </c>
      <c r="G249" s="67">
        <f t="shared" si="61"/>
        <v>280</v>
      </c>
      <c r="H249" s="68"/>
      <c r="I249" s="76">
        <v>6.79</v>
      </c>
      <c r="J249" s="76"/>
      <c r="K249" s="76"/>
      <c r="L249" s="76"/>
      <c r="M249" s="76"/>
      <c r="N249" s="76"/>
      <c r="O249" s="76"/>
      <c r="P249" s="76"/>
      <c r="Q249" s="76"/>
      <c r="R249" s="76"/>
      <c r="S249" s="76"/>
      <c r="T249" s="76"/>
      <c r="U249" s="76"/>
      <c r="V249" s="76"/>
      <c r="W249" s="76"/>
      <c r="X249" s="76"/>
      <c r="Y249" s="76"/>
      <c r="Z249" s="76"/>
      <c r="AA249" s="77"/>
      <c r="AB249" s="69"/>
      <c r="AC249" s="69"/>
      <c r="AE249" s="12" t="str">
        <f t="shared" si="63"/>
        <v>Lukas</v>
      </c>
    </row>
    <row r="250" spans="1:33" s="12" customFormat="1" ht="15.75" x14ac:dyDescent="0.2">
      <c r="A250" s="65">
        <f t="shared" si="59"/>
        <v>119</v>
      </c>
      <c r="B250" s="73">
        <v>265</v>
      </c>
      <c r="C250" s="74" t="s">
        <v>298</v>
      </c>
      <c r="D250" s="75" t="s">
        <v>36</v>
      </c>
      <c r="E250" s="31"/>
      <c r="F250" s="66">
        <f t="shared" si="60"/>
        <v>4.76</v>
      </c>
      <c r="G250" s="67">
        <f t="shared" si="61"/>
        <v>119</v>
      </c>
      <c r="H250" s="68"/>
      <c r="I250" s="76">
        <v>4.76</v>
      </c>
      <c r="J250" s="76"/>
      <c r="K250" s="76"/>
      <c r="L250" s="76"/>
      <c r="M250" s="76"/>
      <c r="N250" s="76"/>
      <c r="O250" s="76"/>
      <c r="P250" s="76"/>
      <c r="Q250" s="76"/>
      <c r="R250" s="76"/>
      <c r="S250" s="76"/>
      <c r="T250" s="76"/>
      <c r="U250" s="76"/>
      <c r="V250" s="76"/>
      <c r="W250" s="76"/>
      <c r="X250" s="76"/>
      <c r="Y250" s="76"/>
      <c r="Z250" s="76"/>
      <c r="AA250" s="77"/>
      <c r="AB250" s="69"/>
      <c r="AC250" s="69"/>
      <c r="AD250" s="65">
        <f>B250</f>
        <v>265</v>
      </c>
      <c r="AE250" s="65" t="str">
        <f t="shared" si="63"/>
        <v>Lydia</v>
      </c>
      <c r="AF250" s="65" t="str">
        <f>D250</f>
        <v>Wien</v>
      </c>
      <c r="AG250" s="65">
        <f>E250</f>
        <v>0</v>
      </c>
    </row>
    <row r="251" spans="1:33" s="12" customFormat="1" ht="15.75" x14ac:dyDescent="0.2">
      <c r="A251" s="65">
        <f t="shared" si="59"/>
        <v>123</v>
      </c>
      <c r="B251" s="73">
        <v>344</v>
      </c>
      <c r="C251" s="74" t="s">
        <v>366</v>
      </c>
      <c r="D251" s="75" t="s">
        <v>372</v>
      </c>
      <c r="E251" s="31"/>
      <c r="F251" s="66">
        <f t="shared" si="60"/>
        <v>4.79</v>
      </c>
      <c r="G251" s="67">
        <f t="shared" si="61"/>
        <v>123</v>
      </c>
      <c r="H251" s="68"/>
      <c r="I251" s="76">
        <v>4.79</v>
      </c>
      <c r="J251" s="76"/>
      <c r="K251" s="76"/>
      <c r="L251" s="76"/>
      <c r="M251" s="76"/>
      <c r="N251" s="76"/>
      <c r="O251" s="76"/>
      <c r="P251" s="76"/>
      <c r="Q251" s="76"/>
      <c r="R251" s="76"/>
      <c r="S251" s="76"/>
      <c r="T251" s="76"/>
      <c r="U251" s="76"/>
      <c r="V251" s="76"/>
      <c r="W251" s="76"/>
      <c r="X251" s="76"/>
      <c r="Y251" s="76"/>
      <c r="Z251" s="76"/>
      <c r="AA251" s="77"/>
      <c r="AB251" s="69"/>
      <c r="AC251" s="69"/>
    </row>
    <row r="252" spans="1:33" s="12" customFormat="1" ht="15.75" x14ac:dyDescent="0.2">
      <c r="A252" s="65">
        <f t="shared" si="59"/>
        <v>155</v>
      </c>
      <c r="B252" s="73">
        <v>338</v>
      </c>
      <c r="C252" s="74" t="s">
        <v>366</v>
      </c>
      <c r="D252" s="75" t="s">
        <v>36</v>
      </c>
      <c r="E252" s="31"/>
      <c r="F252" s="66">
        <f t="shared" si="60"/>
        <v>5.12</v>
      </c>
      <c r="G252" s="67">
        <f t="shared" si="61"/>
        <v>155</v>
      </c>
      <c r="H252" s="68"/>
      <c r="I252" s="76">
        <v>8.01</v>
      </c>
      <c r="J252" s="76"/>
      <c r="K252" s="76">
        <v>5.12</v>
      </c>
      <c r="L252" s="76"/>
      <c r="M252" s="76"/>
      <c r="N252" s="76"/>
      <c r="O252" s="76"/>
      <c r="P252" s="76"/>
      <c r="Q252" s="76"/>
      <c r="R252" s="76"/>
      <c r="S252" s="76"/>
      <c r="T252" s="76"/>
      <c r="U252" s="76"/>
      <c r="V252" s="76"/>
      <c r="W252" s="76"/>
      <c r="X252" s="76"/>
      <c r="Y252" s="76"/>
      <c r="Z252" s="76"/>
      <c r="AA252" s="77"/>
      <c r="AB252" s="69"/>
      <c r="AC252" s="69"/>
      <c r="AE252" s="12" t="str">
        <f t="shared" ref="AE252:AF254" si="65">C252</f>
        <v>Magdalena</v>
      </c>
      <c r="AF252" s="12" t="str">
        <f t="shared" si="65"/>
        <v>Wien</v>
      </c>
    </row>
    <row r="253" spans="1:33" s="12" customFormat="1" ht="15.75" x14ac:dyDescent="0.2">
      <c r="A253" s="65">
        <f t="shared" si="59"/>
        <v>15</v>
      </c>
      <c r="B253" s="73">
        <v>69</v>
      </c>
      <c r="C253" s="74" t="s">
        <v>102</v>
      </c>
      <c r="D253" s="75" t="s">
        <v>36</v>
      </c>
      <c r="E253" s="31"/>
      <c r="F253" s="66">
        <f t="shared" si="60"/>
        <v>3.51</v>
      </c>
      <c r="G253" s="67">
        <f t="shared" si="61"/>
        <v>15</v>
      </c>
      <c r="H253" s="68"/>
      <c r="I253" s="76">
        <v>3.73</v>
      </c>
      <c r="J253" s="76"/>
      <c r="K253" s="76">
        <v>3.52</v>
      </c>
      <c r="L253" s="76"/>
      <c r="M253" s="76">
        <v>3.51</v>
      </c>
      <c r="N253" s="76"/>
      <c r="O253" s="76"/>
      <c r="P253" s="76"/>
      <c r="Q253" s="76"/>
      <c r="R253" s="76"/>
      <c r="S253" s="76"/>
      <c r="T253" s="76"/>
      <c r="U253" s="76"/>
      <c r="V253" s="76"/>
      <c r="W253" s="76"/>
      <c r="X253" s="76"/>
      <c r="Y253" s="76"/>
      <c r="Z253" s="76"/>
      <c r="AA253" s="77"/>
      <c r="AB253" s="69"/>
      <c r="AC253" s="69"/>
      <c r="AE253" s="12" t="str">
        <f t="shared" si="65"/>
        <v>MALI Alexander</v>
      </c>
      <c r="AF253" s="12" t="str">
        <f t="shared" si="65"/>
        <v>Wien</v>
      </c>
    </row>
    <row r="254" spans="1:33" s="12" customFormat="1" ht="15.75" x14ac:dyDescent="0.2">
      <c r="A254" s="65">
        <f t="shared" si="59"/>
        <v>162</v>
      </c>
      <c r="B254" s="73">
        <v>266</v>
      </c>
      <c r="C254" s="74" t="s">
        <v>299</v>
      </c>
      <c r="D254" s="75" t="s">
        <v>36</v>
      </c>
      <c r="E254" s="31"/>
      <c r="F254" s="66">
        <f t="shared" si="60"/>
        <v>5.17</v>
      </c>
      <c r="G254" s="67">
        <f t="shared" si="61"/>
        <v>162</v>
      </c>
      <c r="H254" s="68"/>
      <c r="I254" s="76">
        <v>5.17</v>
      </c>
      <c r="J254" s="76"/>
      <c r="K254" s="76">
        <v>5.22</v>
      </c>
      <c r="L254" s="76"/>
      <c r="M254" s="76">
        <v>5.43</v>
      </c>
      <c r="N254" s="76"/>
      <c r="O254" s="76"/>
      <c r="P254" s="76"/>
      <c r="Q254" s="76"/>
      <c r="R254" s="76"/>
      <c r="S254" s="76"/>
      <c r="T254" s="76"/>
      <c r="U254" s="76"/>
      <c r="V254" s="76"/>
      <c r="W254" s="76"/>
      <c r="X254" s="76"/>
      <c r="Y254" s="76"/>
      <c r="Z254" s="76"/>
      <c r="AA254" s="77"/>
      <c r="AB254" s="69"/>
      <c r="AC254" s="69"/>
      <c r="AD254" s="65">
        <f>B254</f>
        <v>266</v>
      </c>
      <c r="AE254" s="65" t="str">
        <f t="shared" si="65"/>
        <v>MANFRINI Alexis</v>
      </c>
      <c r="AF254" s="65" t="str">
        <f t="shared" si="65"/>
        <v>Wien</v>
      </c>
      <c r="AG254" s="65">
        <f>E254</f>
        <v>0</v>
      </c>
    </row>
    <row r="255" spans="1:33" s="12" customFormat="1" ht="15.75" x14ac:dyDescent="0.2">
      <c r="A255" s="65">
        <f t="shared" si="59"/>
        <v>80</v>
      </c>
      <c r="B255" s="73">
        <v>323</v>
      </c>
      <c r="C255" s="79" t="s">
        <v>354</v>
      </c>
      <c r="D255" s="80" t="s">
        <v>36</v>
      </c>
      <c r="E255" s="31"/>
      <c r="F255" s="66">
        <f t="shared" si="60"/>
        <v>4.3499999999999996</v>
      </c>
      <c r="G255" s="67">
        <f t="shared" si="61"/>
        <v>80</v>
      </c>
      <c r="H255" s="68"/>
      <c r="I255" s="76">
        <v>4.4000000000000004</v>
      </c>
      <c r="J255" s="76"/>
      <c r="K255" s="76">
        <v>4.3499999999999996</v>
      </c>
      <c r="L255" s="76"/>
      <c r="M255" s="76"/>
      <c r="N255" s="76"/>
      <c r="O255" s="76"/>
      <c r="P255" s="76"/>
      <c r="Q255" s="76"/>
      <c r="R255" s="76"/>
      <c r="S255" s="76"/>
      <c r="T255" s="76"/>
      <c r="U255" s="76"/>
      <c r="V255" s="76"/>
      <c r="W255" s="76"/>
      <c r="X255" s="76"/>
      <c r="Y255" s="76"/>
      <c r="Z255" s="76"/>
      <c r="AA255" s="77"/>
      <c r="AB255" s="69"/>
      <c r="AC255" s="69"/>
    </row>
    <row r="256" spans="1:33" s="12" customFormat="1" ht="15.75" x14ac:dyDescent="0.2">
      <c r="A256" s="65">
        <f t="shared" si="59"/>
        <v>94</v>
      </c>
      <c r="B256" s="73">
        <v>30</v>
      </c>
      <c r="C256" s="74" t="s">
        <v>59</v>
      </c>
      <c r="D256" s="75" t="s">
        <v>36</v>
      </c>
      <c r="E256" s="31"/>
      <c r="F256" s="66">
        <f t="shared" si="60"/>
        <v>4.51</v>
      </c>
      <c r="G256" s="67">
        <f t="shared" si="61"/>
        <v>94</v>
      </c>
      <c r="H256" s="68"/>
      <c r="I256" s="76">
        <v>4.79</v>
      </c>
      <c r="J256" s="76"/>
      <c r="K256" s="76">
        <v>4.51</v>
      </c>
      <c r="L256" s="76"/>
      <c r="M256" s="76">
        <v>10.74</v>
      </c>
      <c r="N256" s="76"/>
      <c r="O256" s="76">
        <v>5.08</v>
      </c>
      <c r="P256" s="76"/>
      <c r="Q256" s="76"/>
      <c r="R256" s="76"/>
      <c r="S256" s="76"/>
      <c r="T256" s="76"/>
      <c r="U256" s="76"/>
      <c r="V256" s="76"/>
      <c r="W256" s="76"/>
      <c r="X256" s="76"/>
      <c r="Y256" s="76"/>
      <c r="Z256" s="76"/>
      <c r="AA256" s="77"/>
      <c r="AB256" s="69"/>
      <c r="AC256" s="69"/>
    </row>
    <row r="257" spans="1:33" s="12" customFormat="1" ht="15.75" x14ac:dyDescent="0.2">
      <c r="A257" s="65">
        <f t="shared" si="59"/>
        <v>156</v>
      </c>
      <c r="B257" s="73">
        <v>415</v>
      </c>
      <c r="C257" s="74" t="s">
        <v>394</v>
      </c>
      <c r="D257" s="75" t="s">
        <v>36</v>
      </c>
      <c r="E257" s="31"/>
      <c r="F257" s="66">
        <f t="shared" si="60"/>
        <v>5.13</v>
      </c>
      <c r="G257" s="67">
        <f t="shared" si="61"/>
        <v>156</v>
      </c>
      <c r="H257" s="68"/>
      <c r="I257" s="76">
        <v>6.94</v>
      </c>
      <c r="J257" s="76"/>
      <c r="K257" s="76">
        <v>5.13</v>
      </c>
      <c r="L257" s="76"/>
      <c r="M257" s="76"/>
      <c r="N257" s="76"/>
      <c r="O257" s="76"/>
      <c r="P257" s="76"/>
      <c r="Q257" s="76"/>
      <c r="R257" s="76"/>
      <c r="S257" s="76"/>
      <c r="T257" s="76"/>
      <c r="U257" s="76"/>
      <c r="V257" s="76"/>
      <c r="W257" s="76"/>
      <c r="X257" s="76"/>
      <c r="Y257" s="76"/>
      <c r="Z257" s="76"/>
      <c r="AA257" s="77"/>
      <c r="AB257" s="69"/>
      <c r="AC257" s="69"/>
      <c r="AE257" s="12" t="str">
        <f>C257</f>
        <v>Marcel</v>
      </c>
      <c r="AF257" s="12" t="str">
        <f>D257</f>
        <v>Wien</v>
      </c>
    </row>
    <row r="258" spans="1:33" s="12" customFormat="1" ht="15.75" x14ac:dyDescent="0.2">
      <c r="A258" s="65">
        <f t="shared" si="59"/>
        <v>172</v>
      </c>
      <c r="B258" s="73">
        <v>366</v>
      </c>
      <c r="C258" s="74" t="s">
        <v>394</v>
      </c>
      <c r="D258" s="75" t="s">
        <v>36</v>
      </c>
      <c r="E258" s="31"/>
      <c r="F258" s="66">
        <f t="shared" si="60"/>
        <v>5.22</v>
      </c>
      <c r="G258" s="67">
        <f t="shared" si="61"/>
        <v>172</v>
      </c>
      <c r="H258" s="68"/>
      <c r="I258" s="76">
        <v>5.22</v>
      </c>
      <c r="J258" s="76"/>
      <c r="K258" s="76"/>
      <c r="L258" s="76"/>
      <c r="M258" s="76"/>
      <c r="N258" s="76"/>
      <c r="O258" s="76"/>
      <c r="P258" s="76"/>
      <c r="Q258" s="76"/>
      <c r="R258" s="76"/>
      <c r="S258" s="76"/>
      <c r="T258" s="76"/>
      <c r="U258" s="76"/>
      <c r="V258" s="76"/>
      <c r="W258" s="76"/>
      <c r="X258" s="76"/>
      <c r="Y258" s="76"/>
      <c r="Z258" s="76"/>
      <c r="AA258" s="77"/>
      <c r="AB258" s="69"/>
      <c r="AC258" s="69"/>
      <c r="AD258" s="65">
        <f>B258</f>
        <v>366</v>
      </c>
      <c r="AE258" s="65" t="e">
        <f>#REF!</f>
        <v>#REF!</v>
      </c>
      <c r="AF258" s="65" t="e">
        <f>#REF!</f>
        <v>#REF!</v>
      </c>
      <c r="AG258" s="65">
        <f>E258</f>
        <v>0</v>
      </c>
    </row>
    <row r="259" spans="1:33" s="12" customFormat="1" ht="15.75" x14ac:dyDescent="0.2">
      <c r="A259" s="65">
        <f t="shared" si="59"/>
        <v>69</v>
      </c>
      <c r="B259" s="73">
        <v>170</v>
      </c>
      <c r="C259" s="74" t="s">
        <v>212</v>
      </c>
      <c r="D259" s="75" t="s">
        <v>36</v>
      </c>
      <c r="E259" s="31"/>
      <c r="F259" s="66">
        <f t="shared" si="60"/>
        <v>4.26</v>
      </c>
      <c r="G259" s="67">
        <f t="shared" si="61"/>
        <v>69</v>
      </c>
      <c r="H259" s="68"/>
      <c r="I259" s="76">
        <v>4.3</v>
      </c>
      <c r="J259" s="76"/>
      <c r="K259" s="76">
        <v>4.26</v>
      </c>
      <c r="L259" s="76"/>
      <c r="M259" s="76"/>
      <c r="N259" s="76"/>
      <c r="O259" s="76"/>
      <c r="P259" s="76"/>
      <c r="Q259" s="76"/>
      <c r="R259" s="76"/>
      <c r="S259" s="76"/>
      <c r="T259" s="76"/>
      <c r="U259" s="76"/>
      <c r="V259" s="76"/>
      <c r="W259" s="76"/>
      <c r="X259" s="76"/>
      <c r="Y259" s="76"/>
      <c r="Z259" s="76"/>
      <c r="AA259" s="77"/>
      <c r="AB259" s="69"/>
      <c r="AC259" s="69"/>
    </row>
    <row r="260" spans="1:33" s="12" customFormat="1" ht="15.75" x14ac:dyDescent="0.2">
      <c r="A260" s="65">
        <f t="shared" si="59"/>
        <v>113</v>
      </c>
      <c r="B260" s="73">
        <v>340</v>
      </c>
      <c r="C260" s="74" t="s">
        <v>368</v>
      </c>
      <c r="D260" s="75" t="s">
        <v>36</v>
      </c>
      <c r="E260" s="31"/>
      <c r="F260" s="66">
        <f t="shared" si="60"/>
        <v>4.7</v>
      </c>
      <c r="G260" s="67">
        <f t="shared" si="61"/>
        <v>113</v>
      </c>
      <c r="H260" s="68"/>
      <c r="I260" s="76">
        <v>4.7</v>
      </c>
      <c r="J260" s="76"/>
      <c r="K260" s="76"/>
      <c r="L260" s="76"/>
      <c r="M260" s="76"/>
      <c r="N260" s="76"/>
      <c r="O260" s="76"/>
      <c r="P260" s="76"/>
      <c r="Q260" s="76"/>
      <c r="R260" s="76"/>
      <c r="S260" s="76"/>
      <c r="T260" s="76"/>
      <c r="U260" s="76"/>
      <c r="V260" s="76"/>
      <c r="W260" s="76"/>
      <c r="X260" s="76"/>
      <c r="Y260" s="76"/>
      <c r="Z260" s="76"/>
      <c r="AA260" s="77"/>
      <c r="AB260" s="69"/>
      <c r="AC260" s="69"/>
    </row>
    <row r="261" spans="1:33" s="12" customFormat="1" ht="15.75" x14ac:dyDescent="0.2">
      <c r="A261" s="65">
        <f t="shared" si="59"/>
        <v>107</v>
      </c>
      <c r="B261" s="73">
        <v>348</v>
      </c>
      <c r="C261" s="74" t="s">
        <v>373</v>
      </c>
      <c r="D261" s="75"/>
      <c r="E261" s="31"/>
      <c r="F261" s="66">
        <f t="shared" si="60"/>
        <v>4.62</v>
      </c>
      <c r="G261" s="67">
        <f t="shared" si="61"/>
        <v>107</v>
      </c>
      <c r="H261" s="68"/>
      <c r="I261" s="76">
        <v>4.62</v>
      </c>
      <c r="J261" s="76"/>
      <c r="K261" s="76"/>
      <c r="L261" s="76"/>
      <c r="M261" s="76"/>
      <c r="N261" s="76"/>
      <c r="O261" s="76"/>
      <c r="P261" s="76"/>
      <c r="Q261" s="76"/>
      <c r="R261" s="76"/>
      <c r="S261" s="76"/>
      <c r="T261" s="76"/>
      <c r="U261" s="76"/>
      <c r="V261" s="76"/>
      <c r="W261" s="76"/>
      <c r="X261" s="76"/>
      <c r="Y261" s="76"/>
      <c r="Z261" s="76"/>
      <c r="AA261" s="77"/>
      <c r="AB261" s="69"/>
      <c r="AC261" s="69"/>
    </row>
    <row r="262" spans="1:33" s="12" customFormat="1" ht="15.75" x14ac:dyDescent="0.2">
      <c r="A262" s="65">
        <f t="shared" si="59"/>
        <v>409</v>
      </c>
      <c r="B262" s="73">
        <v>112</v>
      </c>
      <c r="C262" s="74" t="s">
        <v>148</v>
      </c>
      <c r="D262" s="75" t="s">
        <v>36</v>
      </c>
      <c r="E262" s="31"/>
      <c r="F262" s="66">
        <f t="shared" si="60"/>
        <v>18.510000000000002</v>
      </c>
      <c r="G262" s="67">
        <f t="shared" si="61"/>
        <v>409</v>
      </c>
      <c r="H262" s="68"/>
      <c r="I262" s="76">
        <v>22.6</v>
      </c>
      <c r="J262" s="76"/>
      <c r="K262" s="76">
        <v>18.510000000000002</v>
      </c>
      <c r="L262" s="76"/>
      <c r="M262" s="76"/>
      <c r="N262" s="76"/>
      <c r="O262" s="76"/>
      <c r="P262" s="76"/>
      <c r="Q262" s="76"/>
      <c r="R262" s="76"/>
      <c r="S262" s="76"/>
      <c r="T262" s="76"/>
      <c r="U262" s="76"/>
      <c r="V262" s="76"/>
      <c r="W262" s="76"/>
      <c r="X262" s="76"/>
      <c r="Y262" s="76"/>
      <c r="Z262" s="76"/>
      <c r="AA262" s="77"/>
      <c r="AB262" s="69"/>
      <c r="AC262" s="69"/>
      <c r="AD262" s="65">
        <f>B262</f>
        <v>112</v>
      </c>
      <c r="AE262" s="65" t="str">
        <f>C262</f>
        <v>Marie</v>
      </c>
      <c r="AF262" s="65" t="str">
        <f>D262</f>
        <v>Wien</v>
      </c>
      <c r="AG262" s="65">
        <f>E262</f>
        <v>0</v>
      </c>
    </row>
    <row r="263" spans="1:33" s="12" customFormat="1" ht="15.75" x14ac:dyDescent="0.2">
      <c r="A263" s="65">
        <f t="shared" si="59"/>
        <v>28</v>
      </c>
      <c r="B263" s="73">
        <v>155</v>
      </c>
      <c r="C263" s="74" t="s">
        <v>195</v>
      </c>
      <c r="D263" s="75" t="s">
        <v>36</v>
      </c>
      <c r="E263" s="31"/>
      <c r="F263" s="66">
        <f t="shared" si="60"/>
        <v>3.72</v>
      </c>
      <c r="G263" s="67">
        <f t="shared" si="61"/>
        <v>28</v>
      </c>
      <c r="H263" s="68"/>
      <c r="I263" s="76">
        <v>3.72</v>
      </c>
      <c r="J263" s="76"/>
      <c r="K263" s="76"/>
      <c r="L263" s="76"/>
      <c r="M263" s="76"/>
      <c r="N263" s="76"/>
      <c r="O263" s="76"/>
      <c r="P263" s="76"/>
      <c r="Q263" s="76"/>
      <c r="R263" s="76"/>
      <c r="S263" s="76"/>
      <c r="T263" s="76"/>
      <c r="U263" s="76"/>
      <c r="V263" s="76"/>
      <c r="W263" s="76"/>
      <c r="X263" s="76"/>
      <c r="Y263" s="76"/>
      <c r="Z263" s="76"/>
      <c r="AA263" s="77"/>
      <c r="AB263" s="69"/>
      <c r="AC263" s="69"/>
    </row>
    <row r="264" spans="1:33" s="12" customFormat="1" ht="15.75" x14ac:dyDescent="0.2">
      <c r="A264" s="65">
        <f t="shared" si="59"/>
        <v>359</v>
      </c>
      <c r="B264" s="73">
        <v>76</v>
      </c>
      <c r="C264" s="74" t="s">
        <v>111</v>
      </c>
      <c r="D264" s="75" t="s">
        <v>36</v>
      </c>
      <c r="E264" s="31"/>
      <c r="F264" s="66">
        <f t="shared" si="60"/>
        <v>9.35</v>
      </c>
      <c r="G264" s="67">
        <f t="shared" si="61"/>
        <v>359</v>
      </c>
      <c r="H264" s="68"/>
      <c r="I264" s="76">
        <v>9.94</v>
      </c>
      <c r="J264" s="76"/>
      <c r="K264" s="76">
        <v>9.35</v>
      </c>
      <c r="L264" s="76"/>
      <c r="M264" s="76"/>
      <c r="N264" s="76"/>
      <c r="O264" s="76"/>
      <c r="P264" s="76"/>
      <c r="Q264" s="76"/>
      <c r="R264" s="76"/>
      <c r="S264" s="76"/>
      <c r="T264" s="76"/>
      <c r="U264" s="76"/>
      <c r="V264" s="76"/>
      <c r="W264" s="76"/>
      <c r="X264" s="76"/>
      <c r="Y264" s="76"/>
      <c r="Z264" s="76"/>
      <c r="AA264" s="77"/>
      <c r="AB264" s="69"/>
      <c r="AC264" s="69"/>
      <c r="AE264" s="12" t="str">
        <f t="shared" ref="AE264:AF267" si="66">C264</f>
        <v>Mark</v>
      </c>
      <c r="AF264" s="12" t="str">
        <f t="shared" si="66"/>
        <v>Wien</v>
      </c>
    </row>
    <row r="265" spans="1:33" s="12" customFormat="1" ht="15.75" x14ac:dyDescent="0.2">
      <c r="A265" s="65">
        <f t="shared" si="59"/>
        <v>143</v>
      </c>
      <c r="B265" s="73">
        <v>159</v>
      </c>
      <c r="C265" s="74" t="s">
        <v>199</v>
      </c>
      <c r="D265" s="75" t="s">
        <v>200</v>
      </c>
      <c r="E265" s="31"/>
      <c r="F265" s="66">
        <f t="shared" si="60"/>
        <v>5.0199999999999996</v>
      </c>
      <c r="G265" s="67">
        <f t="shared" si="61"/>
        <v>143</v>
      </c>
      <c r="H265" s="68"/>
      <c r="I265" s="76">
        <v>5.0199999999999996</v>
      </c>
      <c r="J265" s="76"/>
      <c r="K265" s="76"/>
      <c r="L265" s="76"/>
      <c r="M265" s="76"/>
      <c r="N265" s="76"/>
      <c r="O265" s="76"/>
      <c r="P265" s="76"/>
      <c r="Q265" s="76"/>
      <c r="R265" s="76"/>
      <c r="S265" s="76"/>
      <c r="T265" s="76"/>
      <c r="U265" s="76"/>
      <c r="V265" s="76"/>
      <c r="W265" s="76"/>
      <c r="X265" s="76"/>
      <c r="Y265" s="76"/>
      <c r="Z265" s="76"/>
      <c r="AA265" s="77"/>
      <c r="AB265" s="69"/>
      <c r="AC265" s="69"/>
      <c r="AD265" s="65">
        <f>B265</f>
        <v>159</v>
      </c>
      <c r="AE265" s="65" t="str">
        <f t="shared" si="66"/>
        <v>MARKYTAN Livia</v>
      </c>
      <c r="AF265" s="65" t="str">
        <f t="shared" si="66"/>
        <v>Blumental</v>
      </c>
      <c r="AG265" s="65">
        <f>E265</f>
        <v>0</v>
      </c>
    </row>
    <row r="266" spans="1:33" s="12" customFormat="1" ht="15.75" x14ac:dyDescent="0.2">
      <c r="A266" s="65">
        <f t="shared" si="59"/>
        <v>210</v>
      </c>
      <c r="B266" s="73">
        <v>149</v>
      </c>
      <c r="C266" s="74" t="s">
        <v>189</v>
      </c>
      <c r="D266" s="75" t="s">
        <v>36</v>
      </c>
      <c r="E266" s="31"/>
      <c r="F266" s="66">
        <f t="shared" si="60"/>
        <v>5.68</v>
      </c>
      <c r="G266" s="67">
        <f t="shared" si="61"/>
        <v>210</v>
      </c>
      <c r="H266" s="68"/>
      <c r="I266" s="76">
        <v>5.68</v>
      </c>
      <c r="J266" s="76"/>
      <c r="K266" s="76"/>
      <c r="L266" s="76"/>
      <c r="M266" s="76"/>
      <c r="N266" s="76"/>
      <c r="O266" s="76"/>
      <c r="P266" s="76"/>
      <c r="Q266" s="76"/>
      <c r="R266" s="76"/>
      <c r="S266" s="76"/>
      <c r="T266" s="76"/>
      <c r="U266" s="76"/>
      <c r="V266" s="76"/>
      <c r="W266" s="76"/>
      <c r="X266" s="76"/>
      <c r="Y266" s="76"/>
      <c r="Z266" s="76"/>
      <c r="AA266" s="77"/>
      <c r="AB266" s="69"/>
      <c r="AC266" s="69"/>
      <c r="AD266" s="65">
        <f>B266</f>
        <v>149</v>
      </c>
      <c r="AE266" s="65" t="str">
        <f t="shared" si="66"/>
        <v>Marleen</v>
      </c>
      <c r="AF266" s="65" t="str">
        <f t="shared" si="66"/>
        <v>Wien</v>
      </c>
      <c r="AG266" s="65">
        <f>E266</f>
        <v>0</v>
      </c>
    </row>
    <row r="267" spans="1:33" s="12" customFormat="1" ht="15.75" x14ac:dyDescent="0.2">
      <c r="A267" s="65">
        <f t="shared" si="59"/>
        <v>240</v>
      </c>
      <c r="B267" s="73">
        <v>87</v>
      </c>
      <c r="C267" s="74" t="s">
        <v>122</v>
      </c>
      <c r="D267" s="75" t="s">
        <v>36</v>
      </c>
      <c r="E267" s="31"/>
      <c r="F267" s="66">
        <f t="shared" si="60"/>
        <v>6.02</v>
      </c>
      <c r="G267" s="67">
        <f t="shared" si="61"/>
        <v>240</v>
      </c>
      <c r="H267" s="68"/>
      <c r="I267" s="76">
        <v>6.02</v>
      </c>
      <c r="J267" s="76"/>
      <c r="K267" s="76">
        <v>9.6199999999999992</v>
      </c>
      <c r="L267" s="76"/>
      <c r="M267" s="76"/>
      <c r="N267" s="76"/>
      <c r="O267" s="76"/>
      <c r="P267" s="76"/>
      <c r="Q267" s="76"/>
      <c r="R267" s="76"/>
      <c r="S267" s="76"/>
      <c r="T267" s="76"/>
      <c r="U267" s="76"/>
      <c r="V267" s="76"/>
      <c r="W267" s="76"/>
      <c r="X267" s="76"/>
      <c r="Y267" s="76"/>
      <c r="Z267" s="76"/>
      <c r="AA267" s="77"/>
      <c r="AB267" s="69"/>
      <c r="AC267" s="69"/>
      <c r="AE267" s="12" t="str">
        <f t="shared" si="66"/>
        <v>Martin</v>
      </c>
      <c r="AF267" s="12" t="str">
        <f t="shared" si="66"/>
        <v>Wien</v>
      </c>
    </row>
    <row r="268" spans="1:33" s="12" customFormat="1" ht="15.75" x14ac:dyDescent="0.2">
      <c r="A268" s="65">
        <f t="shared" si="59"/>
        <v>41</v>
      </c>
      <c r="B268" s="73">
        <v>284</v>
      </c>
      <c r="C268" s="74" t="s">
        <v>316</v>
      </c>
      <c r="D268" s="75" t="s">
        <v>36</v>
      </c>
      <c r="E268" s="31"/>
      <c r="F268" s="66">
        <f t="shared" si="60"/>
        <v>3.86</v>
      </c>
      <c r="G268" s="67">
        <f t="shared" si="61"/>
        <v>41</v>
      </c>
      <c r="H268" s="68"/>
      <c r="I268" s="76">
        <v>3.86</v>
      </c>
      <c r="J268" s="76"/>
      <c r="K268" s="76"/>
      <c r="L268" s="76"/>
      <c r="M268" s="76"/>
      <c r="N268" s="76"/>
      <c r="O268" s="76"/>
      <c r="P268" s="76"/>
      <c r="Q268" s="76"/>
      <c r="R268" s="76"/>
      <c r="S268" s="76"/>
      <c r="T268" s="76"/>
      <c r="U268" s="76"/>
      <c r="V268" s="76"/>
      <c r="W268" s="76"/>
      <c r="X268" s="76"/>
      <c r="Y268" s="76"/>
      <c r="Z268" s="76"/>
      <c r="AA268" s="77"/>
      <c r="AB268" s="69"/>
      <c r="AC268" s="69"/>
    </row>
    <row r="269" spans="1:33" s="12" customFormat="1" ht="15.75" x14ac:dyDescent="0.2">
      <c r="A269" s="65">
        <f t="shared" si="59"/>
        <v>349</v>
      </c>
      <c r="B269" s="73">
        <v>144</v>
      </c>
      <c r="C269" s="74" t="s">
        <v>184</v>
      </c>
      <c r="D269" s="75" t="s">
        <v>36</v>
      </c>
      <c r="E269" s="31"/>
      <c r="F269" s="66">
        <f t="shared" si="60"/>
        <v>8.99</v>
      </c>
      <c r="G269" s="67">
        <f t="shared" si="61"/>
        <v>349</v>
      </c>
      <c r="H269" s="68"/>
      <c r="I269" s="76">
        <v>8.99</v>
      </c>
      <c r="J269" s="76"/>
      <c r="K269" s="76"/>
      <c r="L269" s="76"/>
      <c r="M269" s="76"/>
      <c r="N269" s="76"/>
      <c r="O269" s="76"/>
      <c r="P269" s="76"/>
      <c r="Q269" s="76"/>
      <c r="R269" s="76"/>
      <c r="S269" s="76"/>
      <c r="T269" s="76"/>
      <c r="U269" s="76"/>
      <c r="V269" s="76"/>
      <c r="W269" s="76"/>
      <c r="X269" s="76"/>
      <c r="Y269" s="76"/>
      <c r="Z269" s="76"/>
      <c r="AA269" s="77"/>
      <c r="AB269" s="69"/>
      <c r="AC269" s="69"/>
      <c r="AD269" s="65">
        <f>B269</f>
        <v>144</v>
      </c>
      <c r="AE269" s="65" t="str">
        <f>C269</f>
        <v>Mascha</v>
      </c>
      <c r="AF269" s="65" t="str">
        <f>D269</f>
        <v>Wien</v>
      </c>
      <c r="AG269" s="65">
        <f>E269</f>
        <v>0</v>
      </c>
    </row>
    <row r="270" spans="1:33" s="12" customFormat="1" ht="15.75" x14ac:dyDescent="0.2">
      <c r="A270" s="65">
        <f t="shared" si="59"/>
        <v>362</v>
      </c>
      <c r="B270" s="73">
        <v>303</v>
      </c>
      <c r="C270" s="74" t="s">
        <v>332</v>
      </c>
      <c r="D270" s="75" t="s">
        <v>104</v>
      </c>
      <c r="E270" s="31"/>
      <c r="F270" s="66">
        <f t="shared" si="60"/>
        <v>9.77</v>
      </c>
      <c r="G270" s="67">
        <f t="shared" si="61"/>
        <v>362</v>
      </c>
      <c r="H270" s="68"/>
      <c r="I270" s="76">
        <v>9.77</v>
      </c>
      <c r="J270" s="76"/>
      <c r="K270" s="76"/>
      <c r="L270" s="76"/>
      <c r="M270" s="76"/>
      <c r="N270" s="76"/>
      <c r="O270" s="76"/>
      <c r="P270" s="76"/>
      <c r="Q270" s="76"/>
      <c r="R270" s="76"/>
      <c r="S270" s="76"/>
      <c r="T270" s="76"/>
      <c r="U270" s="76"/>
      <c r="V270" s="76"/>
      <c r="W270" s="76"/>
      <c r="X270" s="76"/>
      <c r="Y270" s="76"/>
      <c r="Z270" s="76"/>
      <c r="AA270" s="77"/>
      <c r="AB270" s="69"/>
      <c r="AC270" s="69"/>
      <c r="AE270" s="12" t="str">
        <f>C270</f>
        <v>Masha</v>
      </c>
      <c r="AF270" s="12" t="str">
        <f>D270</f>
        <v>NÖ</v>
      </c>
    </row>
    <row r="271" spans="1:33" s="12" customFormat="1" ht="15.75" x14ac:dyDescent="0.2">
      <c r="A271" s="65">
        <f t="shared" si="59"/>
        <v>396</v>
      </c>
      <c r="B271" s="73">
        <v>267</v>
      </c>
      <c r="C271" s="74" t="s">
        <v>300</v>
      </c>
      <c r="D271" s="75" t="s">
        <v>36</v>
      </c>
      <c r="E271" s="31"/>
      <c r="F271" s="66">
        <f t="shared" si="60"/>
        <v>13.07</v>
      </c>
      <c r="G271" s="67">
        <f t="shared" si="61"/>
        <v>396</v>
      </c>
      <c r="H271" s="68"/>
      <c r="I271" s="76">
        <v>13.07</v>
      </c>
      <c r="J271" s="76"/>
      <c r="K271" s="76"/>
      <c r="L271" s="76"/>
      <c r="M271" s="76"/>
      <c r="N271" s="76"/>
      <c r="O271" s="76"/>
      <c r="P271" s="76"/>
      <c r="Q271" s="76"/>
      <c r="R271" s="76"/>
      <c r="S271" s="76"/>
      <c r="T271" s="76"/>
      <c r="U271" s="76"/>
      <c r="V271" s="76"/>
      <c r="W271" s="76"/>
      <c r="X271" s="76"/>
      <c r="Y271" s="76"/>
      <c r="Z271" s="76"/>
      <c r="AA271" s="77"/>
      <c r="AB271" s="69"/>
      <c r="AC271" s="69"/>
    </row>
    <row r="272" spans="1:33" s="12" customFormat="1" ht="15.75" x14ac:dyDescent="0.2">
      <c r="A272" s="65">
        <f t="shared" si="59"/>
        <v>189</v>
      </c>
      <c r="B272" s="73">
        <v>264</v>
      </c>
      <c r="C272" s="74" t="s">
        <v>297</v>
      </c>
      <c r="D272" s="75" t="s">
        <v>36</v>
      </c>
      <c r="E272" s="31"/>
      <c r="F272" s="66">
        <f t="shared" si="60"/>
        <v>5.4</v>
      </c>
      <c r="G272" s="67">
        <f t="shared" si="61"/>
        <v>189</v>
      </c>
      <c r="H272" s="68"/>
      <c r="I272" s="76">
        <v>5.4</v>
      </c>
      <c r="J272" s="76"/>
      <c r="K272" s="76"/>
      <c r="L272" s="76"/>
      <c r="M272" s="76"/>
      <c r="N272" s="76"/>
      <c r="O272" s="76"/>
      <c r="P272" s="76"/>
      <c r="Q272" s="76"/>
      <c r="R272" s="76"/>
      <c r="S272" s="76"/>
      <c r="T272" s="76"/>
      <c r="U272" s="76"/>
      <c r="V272" s="76"/>
      <c r="W272" s="76"/>
      <c r="X272" s="76"/>
      <c r="Y272" s="76"/>
      <c r="Z272" s="76"/>
      <c r="AA272" s="77"/>
      <c r="AB272" s="69"/>
      <c r="AC272" s="69"/>
      <c r="AD272" s="65">
        <f t="shared" ref="AD272:AG274" si="67">B272</f>
        <v>264</v>
      </c>
      <c r="AE272" s="65" t="str">
        <f t="shared" si="67"/>
        <v>Matteo</v>
      </c>
      <c r="AF272" s="65" t="str">
        <f t="shared" si="67"/>
        <v>Wien</v>
      </c>
      <c r="AG272" s="65">
        <f t="shared" si="67"/>
        <v>0</v>
      </c>
    </row>
    <row r="273" spans="1:33" s="12" customFormat="1" ht="15.75" x14ac:dyDescent="0.2">
      <c r="A273" s="65">
        <f t="shared" si="59"/>
        <v>375</v>
      </c>
      <c r="B273" s="73">
        <v>197</v>
      </c>
      <c r="C273" s="74" t="s">
        <v>239</v>
      </c>
      <c r="D273" s="75" t="s">
        <v>36</v>
      </c>
      <c r="E273" s="31"/>
      <c r="F273" s="66">
        <f t="shared" si="60"/>
        <v>10.43</v>
      </c>
      <c r="G273" s="67">
        <f t="shared" si="61"/>
        <v>375</v>
      </c>
      <c r="H273" s="68"/>
      <c r="I273" s="76">
        <v>20.46</v>
      </c>
      <c r="J273" s="76"/>
      <c r="K273" s="76">
        <v>10.43</v>
      </c>
      <c r="L273" s="76"/>
      <c r="M273" s="76"/>
      <c r="N273" s="76"/>
      <c r="O273" s="76"/>
      <c r="P273" s="76"/>
      <c r="Q273" s="76"/>
      <c r="R273" s="76"/>
      <c r="S273" s="76"/>
      <c r="T273" s="76"/>
      <c r="U273" s="76"/>
      <c r="V273" s="76"/>
      <c r="W273" s="76"/>
      <c r="X273" s="76"/>
      <c r="Y273" s="76"/>
      <c r="Z273" s="76"/>
      <c r="AA273" s="77"/>
      <c r="AB273" s="69"/>
      <c r="AC273" s="69"/>
      <c r="AD273" s="65">
        <f t="shared" si="67"/>
        <v>197</v>
      </c>
      <c r="AE273" s="65" t="str">
        <f t="shared" si="67"/>
        <v>Matthias</v>
      </c>
      <c r="AF273" s="65" t="str">
        <f t="shared" si="67"/>
        <v>Wien</v>
      </c>
      <c r="AG273" s="65">
        <f t="shared" si="67"/>
        <v>0</v>
      </c>
    </row>
    <row r="274" spans="1:33" s="12" customFormat="1" ht="15.75" x14ac:dyDescent="0.2">
      <c r="A274" s="65">
        <f t="shared" si="59"/>
        <v>216</v>
      </c>
      <c r="B274" s="73">
        <v>337</v>
      </c>
      <c r="C274" s="79" t="s">
        <v>365</v>
      </c>
      <c r="D274" s="80" t="s">
        <v>36</v>
      </c>
      <c r="E274" s="31"/>
      <c r="F274" s="66">
        <f t="shared" si="60"/>
        <v>5.77</v>
      </c>
      <c r="G274" s="67">
        <f t="shared" si="61"/>
        <v>216</v>
      </c>
      <c r="H274" s="68"/>
      <c r="I274" s="76">
        <v>6.01</v>
      </c>
      <c r="J274" s="76"/>
      <c r="K274" s="76">
        <v>5.77</v>
      </c>
      <c r="L274" s="76"/>
      <c r="M274" s="76"/>
      <c r="N274" s="76"/>
      <c r="O274" s="76"/>
      <c r="P274" s="76"/>
      <c r="Q274" s="76"/>
      <c r="R274" s="76"/>
      <c r="S274" s="76"/>
      <c r="T274" s="76"/>
      <c r="U274" s="76"/>
      <c r="V274" s="76"/>
      <c r="W274" s="76"/>
      <c r="X274" s="76"/>
      <c r="Y274" s="76"/>
      <c r="Z274" s="76"/>
      <c r="AA274" s="77"/>
      <c r="AB274" s="69"/>
      <c r="AC274" s="69"/>
      <c r="AD274" s="65">
        <f t="shared" si="67"/>
        <v>337</v>
      </c>
      <c r="AE274" s="65" t="str">
        <f t="shared" si="67"/>
        <v>Matthieu</v>
      </c>
      <c r="AF274" s="65" t="str">
        <f t="shared" si="67"/>
        <v>Wien</v>
      </c>
      <c r="AG274" s="65">
        <f t="shared" si="67"/>
        <v>0</v>
      </c>
    </row>
    <row r="275" spans="1:33" s="12" customFormat="1" ht="15.75" x14ac:dyDescent="0.2">
      <c r="A275" s="65">
        <f t="shared" si="59"/>
        <v>173</v>
      </c>
      <c r="B275" s="73">
        <v>371</v>
      </c>
      <c r="C275" s="74" t="s">
        <v>400</v>
      </c>
      <c r="D275" s="75" t="s">
        <v>36</v>
      </c>
      <c r="E275" s="31"/>
      <c r="F275" s="66">
        <f t="shared" si="60"/>
        <v>5.23</v>
      </c>
      <c r="G275" s="67">
        <f t="shared" si="61"/>
        <v>173</v>
      </c>
      <c r="H275" s="68"/>
      <c r="I275" s="76">
        <v>5.23</v>
      </c>
      <c r="J275" s="76"/>
      <c r="K275" s="76">
        <v>6.81</v>
      </c>
      <c r="L275" s="76"/>
      <c r="M275" s="76"/>
      <c r="N275" s="76"/>
      <c r="O275" s="76"/>
      <c r="P275" s="76"/>
      <c r="Q275" s="76"/>
      <c r="R275" s="76"/>
      <c r="S275" s="76"/>
      <c r="T275" s="76"/>
      <c r="U275" s="76"/>
      <c r="V275" s="76"/>
      <c r="W275" s="76"/>
      <c r="X275" s="76"/>
      <c r="Y275" s="76"/>
      <c r="Z275" s="76"/>
      <c r="AA275" s="77"/>
      <c r="AB275" s="69"/>
      <c r="AC275" s="69"/>
    </row>
    <row r="276" spans="1:33" s="12" customFormat="1" ht="15.75" x14ac:dyDescent="0.2">
      <c r="A276" s="65">
        <f t="shared" si="59"/>
        <v>210</v>
      </c>
      <c r="B276" s="73">
        <v>137</v>
      </c>
      <c r="C276" s="74" t="s">
        <v>175</v>
      </c>
      <c r="D276" s="75" t="s">
        <v>36</v>
      </c>
      <c r="E276" s="31"/>
      <c r="F276" s="66">
        <f t="shared" si="60"/>
        <v>5.68</v>
      </c>
      <c r="G276" s="67">
        <f t="shared" si="61"/>
        <v>210</v>
      </c>
      <c r="H276" s="68"/>
      <c r="I276" s="76">
        <v>5.68</v>
      </c>
      <c r="J276" s="76"/>
      <c r="K276" s="76"/>
      <c r="L276" s="76"/>
      <c r="M276" s="76"/>
      <c r="N276" s="76"/>
      <c r="O276" s="76"/>
      <c r="P276" s="76"/>
      <c r="Q276" s="76"/>
      <c r="R276" s="76"/>
      <c r="S276" s="76"/>
      <c r="T276" s="76"/>
      <c r="U276" s="76"/>
      <c r="V276" s="76"/>
      <c r="W276" s="76"/>
      <c r="X276" s="76"/>
      <c r="Y276" s="76"/>
      <c r="Z276" s="76"/>
      <c r="AA276" s="77"/>
      <c r="AB276" s="69"/>
      <c r="AC276" s="69"/>
      <c r="AE276" s="12" t="str">
        <f t="shared" ref="AE276:AF281" si="68">C276</f>
        <v>Maximilian</v>
      </c>
      <c r="AF276" s="12" t="str">
        <f t="shared" si="68"/>
        <v>Wien</v>
      </c>
    </row>
    <row r="277" spans="1:33" s="12" customFormat="1" ht="15.75" x14ac:dyDescent="0.2">
      <c r="A277" s="65">
        <f t="shared" si="59"/>
        <v>263</v>
      </c>
      <c r="B277" s="73">
        <v>216</v>
      </c>
      <c r="C277" s="74" t="s">
        <v>175</v>
      </c>
      <c r="D277" s="75" t="s">
        <v>36</v>
      </c>
      <c r="E277" s="31"/>
      <c r="F277" s="66">
        <f t="shared" si="60"/>
        <v>6.37</v>
      </c>
      <c r="G277" s="67">
        <f t="shared" si="61"/>
        <v>263</v>
      </c>
      <c r="H277" s="68"/>
      <c r="I277" s="76">
        <v>6.37</v>
      </c>
      <c r="J277" s="76"/>
      <c r="K277" s="76"/>
      <c r="L277" s="76"/>
      <c r="M277" s="76"/>
      <c r="N277" s="76"/>
      <c r="O277" s="76"/>
      <c r="P277" s="76"/>
      <c r="Q277" s="76"/>
      <c r="R277" s="76"/>
      <c r="S277" s="76"/>
      <c r="T277" s="76"/>
      <c r="U277" s="76"/>
      <c r="V277" s="76"/>
      <c r="W277" s="76"/>
      <c r="X277" s="76"/>
      <c r="Y277" s="76"/>
      <c r="Z277" s="76"/>
      <c r="AA277" s="77"/>
      <c r="AB277" s="69"/>
      <c r="AC277" s="69"/>
      <c r="AD277" s="65">
        <f>B277</f>
        <v>216</v>
      </c>
      <c r="AE277" s="65" t="str">
        <f t="shared" si="68"/>
        <v>Maximilian</v>
      </c>
      <c r="AF277" s="65" t="str">
        <f t="shared" si="68"/>
        <v>Wien</v>
      </c>
      <c r="AG277" s="65">
        <f>E277</f>
        <v>0</v>
      </c>
    </row>
    <row r="278" spans="1:33" s="12" customFormat="1" ht="15.75" x14ac:dyDescent="0.2">
      <c r="A278" s="65">
        <f t="shared" si="59"/>
        <v>276</v>
      </c>
      <c r="B278" s="73">
        <v>244</v>
      </c>
      <c r="C278" s="74" t="s">
        <v>175</v>
      </c>
      <c r="D278" s="75" t="s">
        <v>36</v>
      </c>
      <c r="E278" s="31"/>
      <c r="F278" s="66">
        <f t="shared" si="60"/>
        <v>6.72</v>
      </c>
      <c r="G278" s="67">
        <f t="shared" si="61"/>
        <v>276</v>
      </c>
      <c r="H278" s="68"/>
      <c r="I278" s="76">
        <v>6.72</v>
      </c>
      <c r="J278" s="76"/>
      <c r="K278" s="76"/>
      <c r="L278" s="76"/>
      <c r="M278" s="76"/>
      <c r="N278" s="76"/>
      <c r="O278" s="76"/>
      <c r="P278" s="76"/>
      <c r="Q278" s="76"/>
      <c r="R278" s="76"/>
      <c r="S278" s="76"/>
      <c r="T278" s="76"/>
      <c r="U278" s="76"/>
      <c r="V278" s="76"/>
      <c r="W278" s="76"/>
      <c r="X278" s="76"/>
      <c r="Y278" s="76"/>
      <c r="Z278" s="76"/>
      <c r="AA278" s="77"/>
      <c r="AB278" s="69"/>
      <c r="AC278" s="69"/>
      <c r="AD278" s="65">
        <f>B278</f>
        <v>244</v>
      </c>
      <c r="AE278" s="65" t="str">
        <f t="shared" si="68"/>
        <v>Maximilian</v>
      </c>
      <c r="AF278" s="65" t="str">
        <f t="shared" si="68"/>
        <v>Wien</v>
      </c>
      <c r="AG278" s="65">
        <f>E278</f>
        <v>0</v>
      </c>
    </row>
    <row r="279" spans="1:33" s="12" customFormat="1" ht="15.75" x14ac:dyDescent="0.2">
      <c r="A279" s="65">
        <f t="shared" si="59"/>
        <v>353</v>
      </c>
      <c r="B279" s="73">
        <v>294</v>
      </c>
      <c r="C279" s="74" t="s">
        <v>175</v>
      </c>
      <c r="D279" s="75"/>
      <c r="E279" s="31"/>
      <c r="F279" s="66">
        <f t="shared" si="60"/>
        <v>9.08</v>
      </c>
      <c r="G279" s="67">
        <f t="shared" si="61"/>
        <v>353</v>
      </c>
      <c r="H279" s="68"/>
      <c r="I279" s="76">
        <v>9.08</v>
      </c>
      <c r="J279" s="76"/>
      <c r="K279" s="76"/>
      <c r="L279" s="76"/>
      <c r="M279" s="76"/>
      <c r="N279" s="76"/>
      <c r="O279" s="76"/>
      <c r="P279" s="76"/>
      <c r="Q279" s="76"/>
      <c r="R279" s="76"/>
      <c r="S279" s="76"/>
      <c r="T279" s="76"/>
      <c r="U279" s="76"/>
      <c r="V279" s="76"/>
      <c r="W279" s="76"/>
      <c r="X279" s="76"/>
      <c r="Y279" s="76"/>
      <c r="Z279" s="76"/>
      <c r="AA279" s="77"/>
      <c r="AB279" s="69"/>
      <c r="AC279" s="69"/>
      <c r="AE279" s="12" t="str">
        <f t="shared" si="68"/>
        <v>Maximilian</v>
      </c>
      <c r="AF279" s="12">
        <f t="shared" si="68"/>
        <v>0</v>
      </c>
    </row>
    <row r="280" spans="1:33" s="12" customFormat="1" ht="15.75" x14ac:dyDescent="0.2">
      <c r="A280" s="65">
        <f t="shared" si="59"/>
        <v>173</v>
      </c>
      <c r="B280" s="73">
        <v>394</v>
      </c>
      <c r="C280" s="74" t="s">
        <v>119</v>
      </c>
      <c r="D280" s="75" t="s">
        <v>36</v>
      </c>
      <c r="E280" s="78"/>
      <c r="F280" s="66">
        <f t="shared" si="60"/>
        <v>5.23</v>
      </c>
      <c r="G280" s="67">
        <f t="shared" si="61"/>
        <v>173</v>
      </c>
      <c r="H280" s="68"/>
      <c r="I280" s="76">
        <v>5.3</v>
      </c>
      <c r="J280" s="76"/>
      <c r="K280" s="76">
        <v>5.23</v>
      </c>
      <c r="L280" s="76"/>
      <c r="M280" s="76"/>
      <c r="N280" s="76"/>
      <c r="O280" s="76"/>
      <c r="P280" s="76"/>
      <c r="Q280" s="76"/>
      <c r="R280" s="76"/>
      <c r="S280" s="76"/>
      <c r="T280" s="76"/>
      <c r="U280" s="76"/>
      <c r="V280" s="76"/>
      <c r="W280" s="76"/>
      <c r="X280" s="76"/>
      <c r="Y280" s="76"/>
      <c r="Z280" s="76"/>
      <c r="AA280" s="77"/>
      <c r="AB280" s="69"/>
      <c r="AC280" s="69"/>
      <c r="AD280" s="65">
        <f>B280</f>
        <v>394</v>
      </c>
      <c r="AE280" s="65" t="str">
        <f t="shared" si="68"/>
        <v>Melanie</v>
      </c>
      <c r="AF280" s="65" t="str">
        <f t="shared" si="68"/>
        <v>Wien</v>
      </c>
      <c r="AG280" s="65">
        <f>E280</f>
        <v>0</v>
      </c>
    </row>
    <row r="281" spans="1:33" s="12" customFormat="1" ht="15.75" x14ac:dyDescent="0.2">
      <c r="A281" s="65">
        <f t="shared" ref="A281:A344" si="69">G281</f>
        <v>285</v>
      </c>
      <c r="B281" s="73">
        <v>84</v>
      </c>
      <c r="C281" s="74" t="s">
        <v>119</v>
      </c>
      <c r="D281" s="75" t="s">
        <v>36</v>
      </c>
      <c r="E281" s="31"/>
      <c r="F281" s="66">
        <f t="shared" ref="F281:F344" si="70">IF(SUM(H281:AB281)&gt;0,MIN(H281:AB281)," ")</f>
        <v>6.94</v>
      </c>
      <c r="G281" s="67">
        <f t="shared" ref="G281:G344" si="71">IF(ISNUMBER(F281),RANK(F281,$F$25:$F$539,1)," ")</f>
        <v>285</v>
      </c>
      <c r="H281" s="68"/>
      <c r="I281" s="76">
        <v>8.92</v>
      </c>
      <c r="J281" s="76"/>
      <c r="K281" s="76">
        <v>6.94</v>
      </c>
      <c r="L281" s="76"/>
      <c r="M281" s="76"/>
      <c r="N281" s="76"/>
      <c r="O281" s="76"/>
      <c r="P281" s="76"/>
      <c r="Q281" s="76"/>
      <c r="R281" s="76"/>
      <c r="S281" s="76"/>
      <c r="T281" s="76"/>
      <c r="U281" s="76"/>
      <c r="V281" s="76"/>
      <c r="W281" s="76"/>
      <c r="X281" s="76"/>
      <c r="Y281" s="76"/>
      <c r="Z281" s="76"/>
      <c r="AA281" s="77"/>
      <c r="AB281" s="69"/>
      <c r="AC281" s="69"/>
      <c r="AD281" s="65">
        <f>B281</f>
        <v>84</v>
      </c>
      <c r="AE281" s="65" t="str">
        <f t="shared" si="68"/>
        <v>Melanie</v>
      </c>
      <c r="AF281" s="65" t="str">
        <f t="shared" si="68"/>
        <v>Wien</v>
      </c>
      <c r="AG281" s="65">
        <f>E281</f>
        <v>0</v>
      </c>
    </row>
    <row r="282" spans="1:33" s="12" customFormat="1" ht="15.75" x14ac:dyDescent="0.2">
      <c r="A282" s="65">
        <f t="shared" si="69"/>
        <v>395</v>
      </c>
      <c r="B282" s="73">
        <v>199</v>
      </c>
      <c r="C282" s="74" t="s">
        <v>241</v>
      </c>
      <c r="D282" s="75" t="s">
        <v>242</v>
      </c>
      <c r="E282" s="31"/>
      <c r="F282" s="66">
        <f t="shared" si="70"/>
        <v>12.59</v>
      </c>
      <c r="G282" s="67">
        <f t="shared" si="71"/>
        <v>395</v>
      </c>
      <c r="H282" s="68"/>
      <c r="I282" s="76">
        <v>12.59</v>
      </c>
      <c r="J282" s="76"/>
      <c r="K282" s="76"/>
      <c r="L282" s="76"/>
      <c r="M282" s="76"/>
      <c r="N282" s="76"/>
      <c r="O282" s="76"/>
      <c r="P282" s="76"/>
      <c r="Q282" s="76"/>
      <c r="R282" s="76"/>
      <c r="S282" s="76"/>
      <c r="T282" s="76"/>
      <c r="U282" s="76"/>
      <c r="V282" s="76"/>
      <c r="W282" s="76"/>
      <c r="X282" s="76"/>
      <c r="Y282" s="76"/>
      <c r="Z282" s="76"/>
      <c r="AA282" s="77"/>
      <c r="AB282" s="69"/>
      <c r="AC282" s="69"/>
    </row>
    <row r="283" spans="1:33" s="12" customFormat="1" ht="15.75" x14ac:dyDescent="0.2">
      <c r="A283" s="65">
        <f t="shared" si="69"/>
        <v>325</v>
      </c>
      <c r="B283" s="73">
        <v>201</v>
      </c>
      <c r="C283" s="74" t="s">
        <v>244</v>
      </c>
      <c r="D283" s="75" t="s">
        <v>242</v>
      </c>
      <c r="E283" s="31"/>
      <c r="F283" s="66">
        <f t="shared" si="70"/>
        <v>8.0399999999999991</v>
      </c>
      <c r="G283" s="67">
        <f t="shared" si="71"/>
        <v>325</v>
      </c>
      <c r="H283" s="68"/>
      <c r="I283" s="76">
        <v>8.0399999999999991</v>
      </c>
      <c r="J283" s="76"/>
      <c r="K283" s="76"/>
      <c r="L283" s="76"/>
      <c r="M283" s="76"/>
      <c r="N283" s="76"/>
      <c r="O283" s="76"/>
      <c r="P283" s="76"/>
      <c r="Q283" s="76"/>
      <c r="R283" s="76"/>
      <c r="S283" s="76"/>
      <c r="T283" s="76"/>
      <c r="U283" s="76"/>
      <c r="V283" s="76"/>
      <c r="W283" s="76"/>
      <c r="X283" s="76"/>
      <c r="Y283" s="76"/>
      <c r="Z283" s="76"/>
      <c r="AA283" s="77"/>
      <c r="AB283" s="69"/>
      <c r="AC283" s="69"/>
      <c r="AE283" s="12" t="str">
        <f>C283</f>
        <v>MENNING Leonie</v>
      </c>
    </row>
    <row r="284" spans="1:33" s="12" customFormat="1" ht="15.75" x14ac:dyDescent="0.2">
      <c r="A284" s="65">
        <f t="shared" si="69"/>
        <v>314</v>
      </c>
      <c r="B284" s="73">
        <v>200</v>
      </c>
      <c r="C284" s="74" t="s">
        <v>243</v>
      </c>
      <c r="D284" s="75" t="s">
        <v>36</v>
      </c>
      <c r="E284" s="31"/>
      <c r="F284" s="66">
        <f t="shared" si="70"/>
        <v>7.73</v>
      </c>
      <c r="G284" s="67">
        <f t="shared" si="71"/>
        <v>314</v>
      </c>
      <c r="H284" s="68"/>
      <c r="I284" s="76">
        <v>7.73</v>
      </c>
      <c r="J284" s="76"/>
      <c r="K284" s="76"/>
      <c r="L284" s="76"/>
      <c r="M284" s="76"/>
      <c r="N284" s="76"/>
      <c r="O284" s="76"/>
      <c r="P284" s="76"/>
      <c r="Q284" s="76"/>
      <c r="R284" s="76"/>
      <c r="S284" s="76"/>
      <c r="T284" s="76"/>
      <c r="U284" s="76"/>
      <c r="V284" s="76"/>
      <c r="W284" s="76"/>
      <c r="X284" s="76"/>
      <c r="Y284" s="76"/>
      <c r="Z284" s="76"/>
      <c r="AA284" s="77"/>
      <c r="AB284" s="69"/>
      <c r="AC284" s="69"/>
      <c r="AE284" s="12" t="str">
        <f>C284</f>
        <v>MENNING Lia</v>
      </c>
    </row>
    <row r="285" spans="1:33" s="12" customFormat="1" ht="15.75" x14ac:dyDescent="0.2">
      <c r="A285" s="65">
        <f t="shared" si="69"/>
        <v>247</v>
      </c>
      <c r="B285" s="73">
        <v>202</v>
      </c>
      <c r="C285" s="74" t="s">
        <v>245</v>
      </c>
      <c r="D285" s="75" t="s">
        <v>36</v>
      </c>
      <c r="E285" s="31"/>
      <c r="F285" s="66">
        <f t="shared" si="70"/>
        <v>6.15</v>
      </c>
      <c r="G285" s="67">
        <f t="shared" si="71"/>
        <v>247</v>
      </c>
      <c r="H285" s="68"/>
      <c r="I285" s="76">
        <v>6.15</v>
      </c>
      <c r="J285" s="76"/>
      <c r="K285" s="76"/>
      <c r="L285" s="76"/>
      <c r="M285" s="76"/>
      <c r="N285" s="76"/>
      <c r="O285" s="76"/>
      <c r="P285" s="76"/>
      <c r="Q285" s="76"/>
      <c r="R285" s="76"/>
      <c r="S285" s="76"/>
      <c r="T285" s="76"/>
      <c r="U285" s="76"/>
      <c r="V285" s="76"/>
      <c r="W285" s="76"/>
      <c r="X285" s="76"/>
      <c r="Y285" s="76"/>
      <c r="Z285" s="76"/>
      <c r="AA285" s="77"/>
      <c r="AB285" s="69"/>
      <c r="AC285" s="69"/>
    </row>
    <row r="286" spans="1:33" s="12" customFormat="1" ht="15.75" x14ac:dyDescent="0.2">
      <c r="A286" s="65">
        <f t="shared" si="69"/>
        <v>277</v>
      </c>
      <c r="B286" s="73">
        <v>299</v>
      </c>
      <c r="C286" s="74" t="s">
        <v>257</v>
      </c>
      <c r="D286" s="75" t="s">
        <v>329</v>
      </c>
      <c r="E286" s="31"/>
      <c r="F286" s="66">
        <f t="shared" si="70"/>
        <v>6.75</v>
      </c>
      <c r="G286" s="67">
        <f t="shared" si="71"/>
        <v>277</v>
      </c>
      <c r="H286" s="68"/>
      <c r="I286" s="76">
        <v>6.75</v>
      </c>
      <c r="J286" s="76"/>
      <c r="K286" s="76"/>
      <c r="L286" s="76"/>
      <c r="M286" s="76"/>
      <c r="N286" s="76"/>
      <c r="O286" s="76"/>
      <c r="P286" s="76"/>
      <c r="Q286" s="76"/>
      <c r="R286" s="76"/>
      <c r="S286" s="76"/>
      <c r="T286" s="76"/>
      <c r="U286" s="76"/>
      <c r="V286" s="76"/>
      <c r="W286" s="76"/>
      <c r="X286" s="76"/>
      <c r="Y286" s="76"/>
      <c r="Z286" s="76"/>
      <c r="AA286" s="77"/>
      <c r="AB286" s="69"/>
      <c r="AC286" s="69"/>
      <c r="AD286" s="65">
        <f t="shared" ref="AD286:AG287" si="72">B286</f>
        <v>299</v>
      </c>
      <c r="AE286" s="65" t="str">
        <f t="shared" si="72"/>
        <v>Mia</v>
      </c>
      <c r="AF286" s="65" t="str">
        <f t="shared" si="72"/>
        <v>Floridsdorf</v>
      </c>
      <c r="AG286" s="65">
        <f t="shared" si="72"/>
        <v>0</v>
      </c>
    </row>
    <row r="287" spans="1:33" s="12" customFormat="1" ht="15.75" x14ac:dyDescent="0.2">
      <c r="A287" s="65">
        <f t="shared" si="69"/>
        <v>311</v>
      </c>
      <c r="B287" s="73">
        <v>245</v>
      </c>
      <c r="C287" s="74" t="s">
        <v>257</v>
      </c>
      <c r="D287" s="75" t="s">
        <v>36</v>
      </c>
      <c r="E287" s="31"/>
      <c r="F287" s="66">
        <f t="shared" si="70"/>
        <v>7.64</v>
      </c>
      <c r="G287" s="67">
        <f t="shared" si="71"/>
        <v>311</v>
      </c>
      <c r="H287" s="68"/>
      <c r="I287" s="76">
        <v>7.64</v>
      </c>
      <c r="J287" s="76"/>
      <c r="K287" s="76"/>
      <c r="L287" s="76"/>
      <c r="M287" s="76"/>
      <c r="N287" s="76"/>
      <c r="O287" s="76"/>
      <c r="P287" s="76"/>
      <c r="Q287" s="76"/>
      <c r="R287" s="76"/>
      <c r="S287" s="76"/>
      <c r="T287" s="76"/>
      <c r="U287" s="76"/>
      <c r="V287" s="76"/>
      <c r="W287" s="76"/>
      <c r="X287" s="76"/>
      <c r="Y287" s="76"/>
      <c r="Z287" s="76"/>
      <c r="AA287" s="77"/>
      <c r="AB287" s="69"/>
      <c r="AC287" s="69"/>
      <c r="AD287" s="65">
        <f t="shared" si="72"/>
        <v>245</v>
      </c>
      <c r="AE287" s="65" t="str">
        <f t="shared" si="72"/>
        <v>Mia</v>
      </c>
      <c r="AF287" s="65" t="str">
        <f t="shared" si="72"/>
        <v>Wien</v>
      </c>
      <c r="AG287" s="65">
        <f t="shared" si="72"/>
        <v>0</v>
      </c>
    </row>
    <row r="288" spans="1:33" s="12" customFormat="1" ht="15.75" x14ac:dyDescent="0.2">
      <c r="A288" s="65">
        <f t="shared" si="69"/>
        <v>383</v>
      </c>
      <c r="B288" s="73">
        <v>217</v>
      </c>
      <c r="C288" s="74" t="s">
        <v>257</v>
      </c>
      <c r="D288" s="75" t="s">
        <v>36</v>
      </c>
      <c r="E288" s="31"/>
      <c r="F288" s="66">
        <f t="shared" si="70"/>
        <v>11.31</v>
      </c>
      <c r="G288" s="67">
        <f t="shared" si="71"/>
        <v>383</v>
      </c>
      <c r="H288" s="68"/>
      <c r="I288" s="76">
        <v>11.31</v>
      </c>
      <c r="J288" s="76"/>
      <c r="K288" s="76"/>
      <c r="L288" s="76"/>
      <c r="M288" s="76"/>
      <c r="N288" s="76"/>
      <c r="O288" s="76"/>
      <c r="P288" s="76"/>
      <c r="Q288" s="76"/>
      <c r="R288" s="76"/>
      <c r="S288" s="76"/>
      <c r="T288" s="76"/>
      <c r="U288" s="76"/>
      <c r="V288" s="76"/>
      <c r="W288" s="76"/>
      <c r="X288" s="76"/>
      <c r="Y288" s="76"/>
      <c r="Z288" s="76"/>
      <c r="AA288" s="77"/>
      <c r="AB288" s="69"/>
      <c r="AC288" s="69"/>
    </row>
    <row r="289" spans="1:33" s="12" customFormat="1" ht="15.75" x14ac:dyDescent="0.2">
      <c r="A289" s="65">
        <f t="shared" si="69"/>
        <v>367</v>
      </c>
      <c r="B289" s="73">
        <v>45</v>
      </c>
      <c r="C289" s="74" t="s">
        <v>73</v>
      </c>
      <c r="D289" s="75" t="s">
        <v>36</v>
      </c>
      <c r="E289" s="31"/>
      <c r="F289" s="66">
        <f t="shared" si="70"/>
        <v>10.25</v>
      </c>
      <c r="G289" s="67">
        <f t="shared" si="71"/>
        <v>367</v>
      </c>
      <c r="H289" s="68"/>
      <c r="I289" s="76">
        <v>10.25</v>
      </c>
      <c r="J289" s="76"/>
      <c r="K289" s="76">
        <v>13.33</v>
      </c>
      <c r="L289" s="76"/>
      <c r="M289" s="76">
        <v>12.02</v>
      </c>
      <c r="N289" s="76"/>
      <c r="O289" s="76"/>
      <c r="P289" s="76"/>
      <c r="Q289" s="76"/>
      <c r="R289" s="76"/>
      <c r="S289" s="76"/>
      <c r="T289" s="76"/>
      <c r="U289" s="76"/>
      <c r="V289" s="76"/>
      <c r="W289" s="76"/>
      <c r="X289" s="76"/>
      <c r="Y289" s="76"/>
      <c r="Z289" s="76"/>
      <c r="AA289" s="77"/>
      <c r="AB289" s="69"/>
      <c r="AC289" s="69"/>
    </row>
    <row r="290" spans="1:33" s="12" customFormat="1" ht="15.75" x14ac:dyDescent="0.2">
      <c r="A290" s="65">
        <f t="shared" si="69"/>
        <v>268</v>
      </c>
      <c r="B290" s="73">
        <v>44</v>
      </c>
      <c r="C290" s="74" t="s">
        <v>72</v>
      </c>
      <c r="D290" s="75" t="s">
        <v>36</v>
      </c>
      <c r="E290" s="31"/>
      <c r="F290" s="66">
        <f t="shared" si="70"/>
        <v>6.53</v>
      </c>
      <c r="G290" s="67">
        <f t="shared" si="71"/>
        <v>268</v>
      </c>
      <c r="H290" s="68"/>
      <c r="I290" s="76">
        <v>6.53</v>
      </c>
      <c r="J290" s="76"/>
      <c r="K290" s="76">
        <v>7.85</v>
      </c>
      <c r="L290" s="76"/>
      <c r="M290" s="76"/>
      <c r="N290" s="76"/>
      <c r="O290" s="76"/>
      <c r="P290" s="76"/>
      <c r="Q290" s="76"/>
      <c r="R290" s="76"/>
      <c r="S290" s="76"/>
      <c r="T290" s="76"/>
      <c r="U290" s="76"/>
      <c r="V290" s="76"/>
      <c r="W290" s="76"/>
      <c r="X290" s="76"/>
      <c r="Y290" s="76"/>
      <c r="Z290" s="76"/>
      <c r="AA290" s="77"/>
      <c r="AB290" s="69"/>
      <c r="AC290" s="69"/>
      <c r="AD290" s="65">
        <f>B290</f>
        <v>44</v>
      </c>
      <c r="AE290" s="65" t="str">
        <f>C290</f>
        <v>MITTERHUBER Pascal</v>
      </c>
      <c r="AF290" s="65" t="str">
        <f>D290</f>
        <v>Wien</v>
      </c>
      <c r="AG290" s="65">
        <f>E290</f>
        <v>0</v>
      </c>
    </row>
    <row r="291" spans="1:33" s="12" customFormat="1" ht="15.75" x14ac:dyDescent="0.2">
      <c r="A291" s="65">
        <f t="shared" si="69"/>
        <v>63</v>
      </c>
      <c r="B291" s="73">
        <v>148</v>
      </c>
      <c r="C291" s="74" t="s">
        <v>188</v>
      </c>
      <c r="D291" s="75" t="s">
        <v>36</v>
      </c>
      <c r="E291" s="31"/>
      <c r="F291" s="66">
        <f t="shared" si="70"/>
        <v>4.0999999999999996</v>
      </c>
      <c r="G291" s="67">
        <f t="shared" si="71"/>
        <v>63</v>
      </c>
      <c r="H291" s="68"/>
      <c r="I291" s="76">
        <v>4.0999999999999996</v>
      </c>
      <c r="J291" s="76"/>
      <c r="K291" s="76"/>
      <c r="L291" s="76"/>
      <c r="M291" s="76"/>
      <c r="N291" s="76"/>
      <c r="O291" s="76"/>
      <c r="P291" s="76"/>
      <c r="Q291" s="76"/>
      <c r="R291" s="76"/>
      <c r="S291" s="76"/>
      <c r="T291" s="76"/>
      <c r="U291" s="76"/>
      <c r="V291" s="76"/>
      <c r="W291" s="76"/>
      <c r="X291" s="76"/>
      <c r="Y291" s="76"/>
      <c r="Z291" s="76"/>
      <c r="AA291" s="77"/>
      <c r="AB291" s="69"/>
      <c r="AC291" s="69"/>
    </row>
    <row r="292" spans="1:33" s="12" customFormat="1" ht="15.75" x14ac:dyDescent="0.2">
      <c r="A292" s="65">
        <f t="shared" si="69"/>
        <v>324</v>
      </c>
      <c r="B292" s="73">
        <v>407</v>
      </c>
      <c r="C292" s="74" t="s">
        <v>188</v>
      </c>
      <c r="D292" s="75" t="s">
        <v>430</v>
      </c>
      <c r="E292" s="31"/>
      <c r="F292" s="66">
        <f t="shared" si="70"/>
        <v>7.94</v>
      </c>
      <c r="G292" s="67">
        <f t="shared" si="71"/>
        <v>324</v>
      </c>
      <c r="H292" s="68"/>
      <c r="I292" s="76">
        <v>8.11</v>
      </c>
      <c r="J292" s="76"/>
      <c r="K292" s="76">
        <v>7.94</v>
      </c>
      <c r="L292" s="76"/>
      <c r="M292" s="76"/>
      <c r="N292" s="76"/>
      <c r="O292" s="76"/>
      <c r="P292" s="76"/>
      <c r="Q292" s="76"/>
      <c r="R292" s="76"/>
      <c r="S292" s="76"/>
      <c r="T292" s="76"/>
      <c r="U292" s="76"/>
      <c r="V292" s="76"/>
      <c r="W292" s="76"/>
      <c r="X292" s="76"/>
      <c r="Y292" s="76"/>
      <c r="Z292" s="76"/>
      <c r="AA292" s="77"/>
      <c r="AB292" s="69"/>
      <c r="AC292" s="69"/>
      <c r="AD292" s="65">
        <f t="shared" ref="AD292:AG293" si="73">B292</f>
        <v>407</v>
      </c>
      <c r="AE292" s="65" t="str">
        <f t="shared" si="73"/>
        <v>Moritz M.</v>
      </c>
      <c r="AF292" s="65" t="str">
        <f t="shared" si="73"/>
        <v>Groß Enzersdorf</v>
      </c>
      <c r="AG292" s="65">
        <f t="shared" si="73"/>
        <v>0</v>
      </c>
    </row>
    <row r="293" spans="1:33" s="12" customFormat="1" ht="15.75" x14ac:dyDescent="0.2">
      <c r="A293" s="65">
        <f t="shared" si="69"/>
        <v>282</v>
      </c>
      <c r="B293" s="73">
        <v>274</v>
      </c>
      <c r="C293" s="74" t="s">
        <v>306</v>
      </c>
      <c r="D293" s="75" t="s">
        <v>307</v>
      </c>
      <c r="E293" s="31"/>
      <c r="F293" s="66">
        <f t="shared" si="70"/>
        <v>6.83</v>
      </c>
      <c r="G293" s="67">
        <f t="shared" si="71"/>
        <v>282</v>
      </c>
      <c r="H293" s="68"/>
      <c r="I293" s="76">
        <v>6.83</v>
      </c>
      <c r="J293" s="76"/>
      <c r="K293" s="76"/>
      <c r="L293" s="76"/>
      <c r="M293" s="76"/>
      <c r="N293" s="76"/>
      <c r="O293" s="76"/>
      <c r="P293" s="76"/>
      <c r="Q293" s="76"/>
      <c r="R293" s="76"/>
      <c r="S293" s="76"/>
      <c r="T293" s="76"/>
      <c r="U293" s="76"/>
      <c r="V293" s="76"/>
      <c r="W293" s="76"/>
      <c r="X293" s="76"/>
      <c r="Y293" s="76"/>
      <c r="Z293" s="76"/>
      <c r="AA293" s="77"/>
      <c r="AB293" s="69"/>
      <c r="AC293" s="69"/>
      <c r="AD293" s="65">
        <f t="shared" si="73"/>
        <v>274</v>
      </c>
      <c r="AE293" s="65" t="str">
        <f t="shared" si="73"/>
        <v>Nadija</v>
      </c>
      <c r="AF293" s="65" t="str">
        <f t="shared" si="73"/>
        <v>Möllersdorf</v>
      </c>
      <c r="AG293" s="65">
        <f t="shared" si="73"/>
        <v>0</v>
      </c>
    </row>
    <row r="294" spans="1:33" s="12" customFormat="1" ht="15.75" x14ac:dyDescent="0.2">
      <c r="A294" s="65">
        <f t="shared" si="69"/>
        <v>82</v>
      </c>
      <c r="B294" s="73">
        <v>110</v>
      </c>
      <c r="C294" s="74" t="s">
        <v>146</v>
      </c>
      <c r="D294" s="75" t="s">
        <v>36</v>
      </c>
      <c r="E294" s="31"/>
      <c r="F294" s="66">
        <f t="shared" si="70"/>
        <v>4.37</v>
      </c>
      <c r="G294" s="67">
        <f t="shared" si="71"/>
        <v>82</v>
      </c>
      <c r="H294" s="68"/>
      <c r="I294" s="76">
        <v>4.37</v>
      </c>
      <c r="J294" s="76"/>
      <c r="K294" s="76">
        <v>10.54</v>
      </c>
      <c r="L294" s="76"/>
      <c r="M294" s="76"/>
      <c r="N294" s="76"/>
      <c r="O294" s="76"/>
      <c r="P294" s="76"/>
      <c r="Q294" s="76"/>
      <c r="R294" s="76"/>
      <c r="S294" s="76"/>
      <c r="T294" s="76"/>
      <c r="U294" s="76"/>
      <c r="V294" s="76"/>
      <c r="W294" s="76"/>
      <c r="X294" s="76"/>
      <c r="Y294" s="76"/>
      <c r="Z294" s="76"/>
      <c r="AA294" s="77"/>
      <c r="AB294" s="69"/>
      <c r="AC294" s="69"/>
      <c r="AE294" s="12" t="str">
        <f>C294</f>
        <v>NAGL Moritz</v>
      </c>
    </row>
    <row r="295" spans="1:33" s="12" customFormat="1" ht="15.75" x14ac:dyDescent="0.2">
      <c r="A295" s="65">
        <f t="shared" si="69"/>
        <v>6</v>
      </c>
      <c r="B295" s="73">
        <v>14</v>
      </c>
      <c r="C295" s="74" t="s">
        <v>41</v>
      </c>
      <c r="D295" s="75" t="s">
        <v>40</v>
      </c>
      <c r="E295" s="31"/>
      <c r="F295" s="66">
        <f t="shared" si="70"/>
        <v>3.26</v>
      </c>
      <c r="G295" s="67">
        <f t="shared" si="71"/>
        <v>6</v>
      </c>
      <c r="H295" s="68"/>
      <c r="I295" s="76">
        <v>3.29</v>
      </c>
      <c r="J295" s="76"/>
      <c r="K295" s="76">
        <v>3.32</v>
      </c>
      <c r="L295" s="76"/>
      <c r="M295" s="76">
        <v>3.26</v>
      </c>
      <c r="N295" s="76"/>
      <c r="O295" s="76"/>
      <c r="P295" s="76"/>
      <c r="Q295" s="76"/>
      <c r="R295" s="76"/>
      <c r="S295" s="76"/>
      <c r="T295" s="76"/>
      <c r="U295" s="76"/>
      <c r="V295" s="76"/>
      <c r="W295" s="76"/>
      <c r="X295" s="76"/>
      <c r="Y295" s="76"/>
      <c r="Z295" s="76"/>
      <c r="AA295" s="77"/>
      <c r="AB295" s="69"/>
      <c r="AC295" s="69"/>
    </row>
    <row r="296" spans="1:33" s="12" customFormat="1" ht="15.75" x14ac:dyDescent="0.2">
      <c r="A296" s="65">
        <f t="shared" si="69"/>
        <v>343</v>
      </c>
      <c r="B296" s="73">
        <v>188</v>
      </c>
      <c r="C296" s="74" t="s">
        <v>230</v>
      </c>
      <c r="D296" s="75" t="s">
        <v>36</v>
      </c>
      <c r="E296" s="31"/>
      <c r="F296" s="66">
        <f t="shared" si="70"/>
        <v>8.85</v>
      </c>
      <c r="G296" s="67">
        <f t="shared" si="71"/>
        <v>343</v>
      </c>
      <c r="H296" s="68"/>
      <c r="I296" s="76">
        <v>8.85</v>
      </c>
      <c r="J296" s="76"/>
      <c r="K296" s="76"/>
      <c r="L296" s="76"/>
      <c r="M296" s="76"/>
      <c r="N296" s="76"/>
      <c r="O296" s="76"/>
      <c r="P296" s="76"/>
      <c r="Q296" s="76"/>
      <c r="R296" s="76"/>
      <c r="S296" s="76"/>
      <c r="T296" s="76"/>
      <c r="U296" s="76"/>
      <c r="V296" s="76"/>
      <c r="W296" s="76"/>
      <c r="X296" s="76"/>
      <c r="Y296" s="76"/>
      <c r="Z296" s="76"/>
      <c r="AA296" s="77"/>
      <c r="AB296" s="69"/>
      <c r="AC296" s="69"/>
      <c r="AE296" s="12" t="str">
        <f>C296</f>
        <v>Nia</v>
      </c>
    </row>
    <row r="297" spans="1:33" s="12" customFormat="1" ht="15.75" x14ac:dyDescent="0.2">
      <c r="A297" s="65">
        <f t="shared" si="69"/>
        <v>89</v>
      </c>
      <c r="B297" s="73">
        <v>377</v>
      </c>
      <c r="C297" s="74" t="s">
        <v>406</v>
      </c>
      <c r="D297" s="75" t="s">
        <v>36</v>
      </c>
      <c r="E297" s="31"/>
      <c r="F297" s="66">
        <f t="shared" si="70"/>
        <v>4.47</v>
      </c>
      <c r="G297" s="67">
        <f t="shared" si="71"/>
        <v>89</v>
      </c>
      <c r="H297" s="68"/>
      <c r="I297" s="76">
        <v>4.47</v>
      </c>
      <c r="J297" s="76"/>
      <c r="K297" s="76"/>
      <c r="L297" s="76"/>
      <c r="M297" s="76"/>
      <c r="N297" s="76"/>
      <c r="O297" s="76"/>
      <c r="P297" s="76"/>
      <c r="Q297" s="76"/>
      <c r="R297" s="76"/>
      <c r="S297" s="76"/>
      <c r="T297" s="76"/>
      <c r="U297" s="76"/>
      <c r="V297" s="76"/>
      <c r="W297" s="76"/>
      <c r="X297" s="76"/>
      <c r="Y297" s="76"/>
      <c r="Z297" s="76"/>
      <c r="AA297" s="77"/>
      <c r="AB297" s="3"/>
      <c r="AC297" s="3"/>
      <c r="AD297" s="1"/>
      <c r="AE297" s="1"/>
      <c r="AF297" s="1"/>
      <c r="AG297" s="1"/>
    </row>
    <row r="298" spans="1:33" s="12" customFormat="1" ht="15.75" x14ac:dyDescent="0.2">
      <c r="A298" s="65">
        <f t="shared" si="69"/>
        <v>369</v>
      </c>
      <c r="B298" s="73">
        <v>219</v>
      </c>
      <c r="C298" s="74" t="s">
        <v>168</v>
      </c>
      <c r="D298" s="75" t="s">
        <v>259</v>
      </c>
      <c r="E298" s="31"/>
      <c r="F298" s="66">
        <f t="shared" si="70"/>
        <v>10.28</v>
      </c>
      <c r="G298" s="67">
        <f t="shared" si="71"/>
        <v>369</v>
      </c>
      <c r="H298" s="68"/>
      <c r="I298" s="76">
        <v>10.28</v>
      </c>
      <c r="J298" s="76"/>
      <c r="K298" s="76"/>
      <c r="L298" s="76"/>
      <c r="M298" s="76"/>
      <c r="N298" s="76"/>
      <c r="O298" s="76"/>
      <c r="P298" s="76"/>
      <c r="Q298" s="76"/>
      <c r="R298" s="76"/>
      <c r="S298" s="76"/>
      <c r="T298" s="76"/>
      <c r="U298" s="76"/>
      <c r="V298" s="76"/>
      <c r="W298" s="76"/>
      <c r="X298" s="76"/>
      <c r="Y298" s="76"/>
      <c r="Z298" s="76"/>
      <c r="AA298" s="77"/>
      <c r="AB298" s="69"/>
      <c r="AC298" s="69"/>
    </row>
    <row r="299" spans="1:33" s="12" customFormat="1" ht="15.75" x14ac:dyDescent="0.2">
      <c r="A299" s="65">
        <f t="shared" si="69"/>
        <v>410</v>
      </c>
      <c r="B299" s="73">
        <v>130</v>
      </c>
      <c r="C299" s="74" t="s">
        <v>168</v>
      </c>
      <c r="D299" s="75" t="s">
        <v>36</v>
      </c>
      <c r="E299" s="31"/>
      <c r="F299" s="66">
        <f t="shared" si="70"/>
        <v>18.899999999999999</v>
      </c>
      <c r="G299" s="67">
        <f t="shared" si="71"/>
        <v>410</v>
      </c>
      <c r="H299" s="68"/>
      <c r="I299" s="76">
        <v>18.899999999999999</v>
      </c>
      <c r="J299" s="76"/>
      <c r="K299" s="76"/>
      <c r="L299" s="76"/>
      <c r="M299" s="76"/>
      <c r="N299" s="76"/>
      <c r="O299" s="76"/>
      <c r="P299" s="76"/>
      <c r="Q299" s="76"/>
      <c r="R299" s="76"/>
      <c r="S299" s="76"/>
      <c r="T299" s="76"/>
      <c r="U299" s="76"/>
      <c r="V299" s="76"/>
      <c r="W299" s="76"/>
      <c r="X299" s="76"/>
      <c r="Y299" s="76"/>
      <c r="Z299" s="76"/>
      <c r="AA299" s="77"/>
      <c r="AB299" s="3"/>
      <c r="AC299" s="3"/>
      <c r="AD299" s="1"/>
      <c r="AE299" s="1"/>
      <c r="AF299" s="1"/>
      <c r="AG299" s="1"/>
    </row>
    <row r="300" spans="1:33" s="12" customFormat="1" ht="15.75" x14ac:dyDescent="0.2">
      <c r="A300" s="65">
        <f t="shared" si="69"/>
        <v>51</v>
      </c>
      <c r="B300" s="73">
        <v>279</v>
      </c>
      <c r="C300" s="74" t="s">
        <v>114</v>
      </c>
      <c r="D300" s="75" t="s">
        <v>36</v>
      </c>
      <c r="E300" s="31"/>
      <c r="F300" s="66">
        <f t="shared" si="70"/>
        <v>3.91</v>
      </c>
      <c r="G300" s="67">
        <f t="shared" si="71"/>
        <v>51</v>
      </c>
      <c r="H300" s="68"/>
      <c r="I300" s="76">
        <v>3.91</v>
      </c>
      <c r="J300" s="76"/>
      <c r="K300" s="76"/>
      <c r="L300" s="76"/>
      <c r="M300" s="76"/>
      <c r="N300" s="76"/>
      <c r="O300" s="76"/>
      <c r="P300" s="76"/>
      <c r="Q300" s="76"/>
      <c r="R300" s="76"/>
      <c r="S300" s="76"/>
      <c r="T300" s="76"/>
      <c r="U300" s="76"/>
      <c r="V300" s="76"/>
      <c r="W300" s="76"/>
      <c r="X300" s="76"/>
      <c r="Y300" s="76"/>
      <c r="Z300" s="76"/>
      <c r="AA300" s="77"/>
      <c r="AB300" s="69"/>
      <c r="AC300" s="69"/>
      <c r="AD300" s="65">
        <f t="shared" ref="AD300:AG302" si="74">B300</f>
        <v>279</v>
      </c>
      <c r="AE300" s="65" t="str">
        <f t="shared" si="74"/>
        <v>Nicolas</v>
      </c>
      <c r="AF300" s="65" t="str">
        <f t="shared" si="74"/>
        <v>Wien</v>
      </c>
      <c r="AG300" s="65">
        <f t="shared" si="74"/>
        <v>0</v>
      </c>
    </row>
    <row r="301" spans="1:33" s="12" customFormat="1" ht="15.75" x14ac:dyDescent="0.2">
      <c r="A301" s="65">
        <f t="shared" si="69"/>
        <v>135</v>
      </c>
      <c r="B301" s="73">
        <v>80</v>
      </c>
      <c r="C301" s="74" t="s">
        <v>114</v>
      </c>
      <c r="D301" s="75" t="s">
        <v>36</v>
      </c>
      <c r="E301" s="31"/>
      <c r="F301" s="66">
        <f t="shared" si="70"/>
        <v>4.96</v>
      </c>
      <c r="G301" s="67">
        <f t="shared" si="71"/>
        <v>135</v>
      </c>
      <c r="H301" s="68"/>
      <c r="I301" s="76">
        <v>5.24</v>
      </c>
      <c r="J301" s="76"/>
      <c r="K301" s="76">
        <v>5.25</v>
      </c>
      <c r="L301" s="76"/>
      <c r="M301" s="76">
        <v>4.96</v>
      </c>
      <c r="N301" s="76"/>
      <c r="O301" s="76"/>
      <c r="P301" s="76"/>
      <c r="Q301" s="76"/>
      <c r="R301" s="76"/>
      <c r="S301" s="76"/>
      <c r="T301" s="76"/>
      <c r="U301" s="76"/>
      <c r="V301" s="76"/>
      <c r="W301" s="76"/>
      <c r="X301" s="76"/>
      <c r="Y301" s="76"/>
      <c r="Z301" s="76"/>
      <c r="AA301" s="77"/>
      <c r="AB301" s="69"/>
      <c r="AC301" s="69"/>
      <c r="AD301" s="65">
        <f t="shared" si="74"/>
        <v>80</v>
      </c>
      <c r="AE301" s="65" t="str">
        <f t="shared" si="74"/>
        <v>Nicolas</v>
      </c>
      <c r="AF301" s="65" t="str">
        <f t="shared" si="74"/>
        <v>Wien</v>
      </c>
      <c r="AG301" s="65">
        <f t="shared" si="74"/>
        <v>0</v>
      </c>
    </row>
    <row r="302" spans="1:33" s="12" customFormat="1" ht="15.75" x14ac:dyDescent="0.2">
      <c r="A302" s="65">
        <f t="shared" si="69"/>
        <v>372</v>
      </c>
      <c r="B302" s="73">
        <v>301</v>
      </c>
      <c r="C302" s="74" t="s">
        <v>331</v>
      </c>
      <c r="D302" s="75" t="s">
        <v>36</v>
      </c>
      <c r="E302" s="31"/>
      <c r="F302" s="66">
        <f t="shared" si="70"/>
        <v>10.39</v>
      </c>
      <c r="G302" s="67">
        <f t="shared" si="71"/>
        <v>372</v>
      </c>
      <c r="H302" s="68"/>
      <c r="I302" s="76">
        <v>10.39</v>
      </c>
      <c r="J302" s="76"/>
      <c r="K302" s="76"/>
      <c r="L302" s="76"/>
      <c r="M302" s="76"/>
      <c r="N302" s="76"/>
      <c r="O302" s="76"/>
      <c r="P302" s="76"/>
      <c r="Q302" s="76"/>
      <c r="R302" s="76"/>
      <c r="S302" s="76"/>
      <c r="T302" s="76"/>
      <c r="U302" s="76"/>
      <c r="V302" s="76"/>
      <c r="W302" s="76"/>
      <c r="X302" s="76"/>
      <c r="Y302" s="76"/>
      <c r="Z302" s="76"/>
      <c r="AA302" s="77"/>
      <c r="AB302" s="69"/>
      <c r="AC302" s="69"/>
      <c r="AD302" s="65">
        <f t="shared" si="74"/>
        <v>301</v>
      </c>
      <c r="AE302" s="65" t="str">
        <f t="shared" si="74"/>
        <v>Nicolina</v>
      </c>
      <c r="AF302" s="65" t="str">
        <f t="shared" si="74"/>
        <v>Wien</v>
      </c>
      <c r="AG302" s="65">
        <f t="shared" si="74"/>
        <v>0</v>
      </c>
    </row>
    <row r="303" spans="1:33" s="12" customFormat="1" ht="15.75" x14ac:dyDescent="0.2">
      <c r="A303" s="65">
        <f t="shared" si="69"/>
        <v>398</v>
      </c>
      <c r="B303" s="73">
        <v>168</v>
      </c>
      <c r="C303" s="74" t="s">
        <v>210</v>
      </c>
      <c r="D303" s="75" t="s">
        <v>36</v>
      </c>
      <c r="E303" s="31"/>
      <c r="F303" s="66">
        <f t="shared" si="70"/>
        <v>13.28</v>
      </c>
      <c r="G303" s="67">
        <f t="shared" si="71"/>
        <v>398</v>
      </c>
      <c r="H303" s="68"/>
      <c r="I303" s="76">
        <v>13.28</v>
      </c>
      <c r="J303" s="76"/>
      <c r="K303" s="76"/>
      <c r="L303" s="76"/>
      <c r="M303" s="76"/>
      <c r="N303" s="76"/>
      <c r="O303" s="76"/>
      <c r="P303" s="76"/>
      <c r="Q303" s="76"/>
      <c r="R303" s="76"/>
      <c r="S303" s="76"/>
      <c r="T303" s="76"/>
      <c r="U303" s="76"/>
      <c r="V303" s="76"/>
      <c r="W303" s="76"/>
      <c r="X303" s="76"/>
      <c r="Y303" s="76"/>
      <c r="Z303" s="76"/>
      <c r="AA303" s="77"/>
      <c r="AB303" s="69"/>
      <c r="AC303" s="69"/>
      <c r="AE303" s="12" t="str">
        <f>C303</f>
        <v>Niko</v>
      </c>
    </row>
    <row r="304" spans="1:33" s="12" customFormat="1" ht="15.75" x14ac:dyDescent="0.2">
      <c r="A304" s="65">
        <f t="shared" si="69"/>
        <v>310</v>
      </c>
      <c r="B304" s="73">
        <v>64</v>
      </c>
      <c r="C304" s="74" t="s">
        <v>96</v>
      </c>
      <c r="D304" s="75" t="s">
        <v>36</v>
      </c>
      <c r="E304" s="31"/>
      <c r="F304" s="66">
        <f t="shared" si="70"/>
        <v>7.62</v>
      </c>
      <c r="G304" s="67">
        <f t="shared" si="71"/>
        <v>310</v>
      </c>
      <c r="H304" s="68"/>
      <c r="I304" s="76">
        <v>9.85</v>
      </c>
      <c r="J304" s="76"/>
      <c r="K304" s="76">
        <v>8.33</v>
      </c>
      <c r="L304" s="76"/>
      <c r="M304" s="76">
        <v>7.62</v>
      </c>
      <c r="N304" s="76"/>
      <c r="O304" s="76"/>
      <c r="P304" s="76"/>
      <c r="Q304" s="76"/>
      <c r="R304" s="76"/>
      <c r="S304" s="76"/>
      <c r="T304" s="76"/>
      <c r="U304" s="76"/>
      <c r="V304" s="76"/>
      <c r="W304" s="76"/>
      <c r="X304" s="76"/>
      <c r="Y304" s="76"/>
      <c r="Z304" s="76"/>
      <c r="AA304" s="77"/>
      <c r="AB304" s="69"/>
      <c r="AC304" s="69"/>
    </row>
    <row r="305" spans="1:33" s="12" customFormat="1" ht="15.75" x14ac:dyDescent="0.2">
      <c r="A305" s="65">
        <f t="shared" si="69"/>
        <v>332</v>
      </c>
      <c r="B305" s="73">
        <v>246</v>
      </c>
      <c r="C305" s="74" t="s">
        <v>96</v>
      </c>
      <c r="D305" s="75" t="s">
        <v>279</v>
      </c>
      <c r="E305" s="31"/>
      <c r="F305" s="66">
        <f t="shared" si="70"/>
        <v>8.52</v>
      </c>
      <c r="G305" s="67">
        <f t="shared" si="71"/>
        <v>332</v>
      </c>
      <c r="H305" s="68"/>
      <c r="I305" s="76">
        <v>8.52</v>
      </c>
      <c r="J305" s="76"/>
      <c r="K305" s="76"/>
      <c r="L305" s="76"/>
      <c r="M305" s="76"/>
      <c r="N305" s="76"/>
      <c r="O305" s="76"/>
      <c r="P305" s="76"/>
      <c r="Q305" s="76"/>
      <c r="R305" s="76"/>
      <c r="S305" s="76"/>
      <c r="T305" s="76"/>
      <c r="U305" s="76"/>
      <c r="V305" s="76"/>
      <c r="W305" s="76"/>
      <c r="X305" s="76"/>
      <c r="Y305" s="76"/>
      <c r="Z305" s="76"/>
      <c r="AA305" s="77"/>
      <c r="AB305" s="69"/>
      <c r="AC305" s="69"/>
      <c r="AD305" s="65">
        <f>B305</f>
        <v>246</v>
      </c>
      <c r="AE305" s="65" t="str">
        <f>C305</f>
        <v>Noah</v>
      </c>
      <c r="AF305" s="65" t="str">
        <f>D305</f>
        <v>Auersthal</v>
      </c>
      <c r="AG305" s="65">
        <f>E305</f>
        <v>0</v>
      </c>
    </row>
    <row r="306" spans="1:33" s="12" customFormat="1" ht="15.75" x14ac:dyDescent="0.2">
      <c r="A306" s="65">
        <f t="shared" si="69"/>
        <v>243</v>
      </c>
      <c r="B306" s="73">
        <v>367</v>
      </c>
      <c r="C306" s="74" t="s">
        <v>395</v>
      </c>
      <c r="D306" s="75" t="s">
        <v>396</v>
      </c>
      <c r="E306" s="31"/>
      <c r="F306" s="66">
        <f t="shared" si="70"/>
        <v>6.07</v>
      </c>
      <c r="G306" s="67">
        <f t="shared" si="71"/>
        <v>243</v>
      </c>
      <c r="H306" s="68"/>
      <c r="I306" s="76">
        <v>6.07</v>
      </c>
      <c r="J306" s="76"/>
      <c r="K306" s="76"/>
      <c r="L306" s="76"/>
      <c r="M306" s="76"/>
      <c r="N306" s="76"/>
      <c r="O306" s="76"/>
      <c r="P306" s="76"/>
      <c r="Q306" s="76"/>
      <c r="R306" s="76"/>
      <c r="S306" s="76"/>
      <c r="T306" s="76"/>
      <c r="U306" s="76"/>
      <c r="V306" s="76"/>
      <c r="W306" s="76"/>
      <c r="X306" s="76"/>
      <c r="Y306" s="76"/>
      <c r="Z306" s="76"/>
      <c r="AA306" s="77"/>
      <c r="AB306" s="69"/>
      <c r="AC306" s="69"/>
    </row>
    <row r="307" spans="1:33" s="12" customFormat="1" ht="15.75" x14ac:dyDescent="0.2">
      <c r="A307" s="65">
        <f t="shared" si="69"/>
        <v>58</v>
      </c>
      <c r="B307" s="73">
        <v>207</v>
      </c>
      <c r="C307" s="74" t="s">
        <v>92</v>
      </c>
      <c r="D307" s="75" t="s">
        <v>36</v>
      </c>
      <c r="E307" s="31"/>
      <c r="F307" s="66">
        <f t="shared" si="70"/>
        <v>4.04</v>
      </c>
      <c r="G307" s="67">
        <f t="shared" si="71"/>
        <v>58</v>
      </c>
      <c r="H307" s="68"/>
      <c r="I307" s="76">
        <v>4.16</v>
      </c>
      <c r="J307" s="76"/>
      <c r="K307" s="76">
        <v>4.04</v>
      </c>
      <c r="L307" s="76"/>
      <c r="M307" s="76"/>
      <c r="N307" s="76"/>
      <c r="O307" s="76"/>
      <c r="P307" s="76"/>
      <c r="Q307" s="76"/>
      <c r="R307" s="76"/>
      <c r="S307" s="76"/>
      <c r="T307" s="76"/>
      <c r="U307" s="76"/>
      <c r="V307" s="76"/>
      <c r="W307" s="76"/>
      <c r="X307" s="76"/>
      <c r="Y307" s="76"/>
      <c r="Z307" s="76"/>
      <c r="AA307" s="77"/>
      <c r="AB307" s="69"/>
      <c r="AC307" s="69"/>
      <c r="AE307" s="12" t="str">
        <f t="shared" ref="AE307:AE315" si="75">C307</f>
        <v>Nora</v>
      </c>
    </row>
    <row r="308" spans="1:33" s="12" customFormat="1" ht="15.75" x14ac:dyDescent="0.2">
      <c r="A308" s="65">
        <f t="shared" si="69"/>
        <v>183</v>
      </c>
      <c r="B308" s="73">
        <v>60</v>
      </c>
      <c r="C308" s="74" t="s">
        <v>92</v>
      </c>
      <c r="D308" s="75" t="s">
        <v>36</v>
      </c>
      <c r="E308" s="31"/>
      <c r="F308" s="66">
        <f t="shared" si="70"/>
        <v>5.35</v>
      </c>
      <c r="G308" s="67">
        <f t="shared" si="71"/>
        <v>183</v>
      </c>
      <c r="H308" s="68"/>
      <c r="I308" s="76">
        <v>5.35</v>
      </c>
      <c r="J308" s="76"/>
      <c r="K308" s="76">
        <v>9.44</v>
      </c>
      <c r="L308" s="76"/>
      <c r="M308" s="76"/>
      <c r="N308" s="76"/>
      <c r="O308" s="76"/>
      <c r="P308" s="76"/>
      <c r="Q308" s="76"/>
      <c r="R308" s="76"/>
      <c r="S308" s="76"/>
      <c r="T308" s="76"/>
      <c r="U308" s="76"/>
      <c r="V308" s="76"/>
      <c r="W308" s="76"/>
      <c r="X308" s="76"/>
      <c r="Y308" s="76"/>
      <c r="Z308" s="76"/>
      <c r="AA308" s="77"/>
      <c r="AB308" s="69"/>
      <c r="AC308" s="69"/>
      <c r="AE308" s="12" t="str">
        <f t="shared" si="75"/>
        <v>Nora</v>
      </c>
    </row>
    <row r="309" spans="1:33" s="12" customFormat="1" ht="15.75" x14ac:dyDescent="0.2">
      <c r="A309" s="65">
        <f t="shared" si="69"/>
        <v>241</v>
      </c>
      <c r="B309" s="73">
        <v>382</v>
      </c>
      <c r="C309" s="74" t="s">
        <v>92</v>
      </c>
      <c r="D309" s="75" t="s">
        <v>36</v>
      </c>
      <c r="E309" s="31"/>
      <c r="F309" s="66">
        <f t="shared" si="70"/>
        <v>6.06</v>
      </c>
      <c r="G309" s="67">
        <f t="shared" si="71"/>
        <v>241</v>
      </c>
      <c r="H309" s="68"/>
      <c r="I309" s="76">
        <v>6.06</v>
      </c>
      <c r="J309" s="76"/>
      <c r="K309" s="76"/>
      <c r="L309" s="76"/>
      <c r="M309" s="76"/>
      <c r="N309" s="76"/>
      <c r="O309" s="76"/>
      <c r="P309" s="76"/>
      <c r="Q309" s="76"/>
      <c r="R309" s="76"/>
      <c r="S309" s="76"/>
      <c r="T309" s="76"/>
      <c r="U309" s="76"/>
      <c r="V309" s="76"/>
      <c r="W309" s="76"/>
      <c r="X309" s="76"/>
      <c r="Y309" s="76"/>
      <c r="Z309" s="76"/>
      <c r="AA309" s="77"/>
      <c r="AB309" s="69"/>
      <c r="AC309" s="69"/>
      <c r="AD309" s="65">
        <f>B309</f>
        <v>382</v>
      </c>
      <c r="AE309" s="65" t="str">
        <f t="shared" si="75"/>
        <v>Nora</v>
      </c>
      <c r="AF309" s="65" t="str">
        <f t="shared" ref="AF309:AG312" si="76">D309</f>
        <v>Wien</v>
      </c>
      <c r="AG309" s="65">
        <f t="shared" si="76"/>
        <v>0</v>
      </c>
    </row>
    <row r="310" spans="1:33" s="12" customFormat="1" ht="15.75" x14ac:dyDescent="0.2">
      <c r="A310" s="65">
        <f t="shared" si="69"/>
        <v>291</v>
      </c>
      <c r="B310" s="73">
        <v>272</v>
      </c>
      <c r="C310" s="74" t="s">
        <v>92</v>
      </c>
      <c r="D310" s="75" t="s">
        <v>36</v>
      </c>
      <c r="E310" s="31"/>
      <c r="F310" s="66">
        <f t="shared" si="70"/>
        <v>7.05</v>
      </c>
      <c r="G310" s="67">
        <f t="shared" si="71"/>
        <v>291</v>
      </c>
      <c r="H310" s="68"/>
      <c r="I310" s="76">
        <v>7.05</v>
      </c>
      <c r="J310" s="76"/>
      <c r="K310" s="76"/>
      <c r="L310" s="76"/>
      <c r="M310" s="76"/>
      <c r="N310" s="76"/>
      <c r="O310" s="76"/>
      <c r="P310" s="76"/>
      <c r="Q310" s="76"/>
      <c r="R310" s="76"/>
      <c r="S310" s="76"/>
      <c r="T310" s="76"/>
      <c r="U310" s="76"/>
      <c r="V310" s="76"/>
      <c r="W310" s="76"/>
      <c r="X310" s="76"/>
      <c r="Y310" s="76"/>
      <c r="Z310" s="76"/>
      <c r="AA310" s="77"/>
      <c r="AB310" s="69"/>
      <c r="AC310" s="69"/>
      <c r="AD310" s="65">
        <f>B310</f>
        <v>272</v>
      </c>
      <c r="AE310" s="65" t="str">
        <f t="shared" si="75"/>
        <v>Nora</v>
      </c>
      <c r="AF310" s="65" t="str">
        <f t="shared" si="76"/>
        <v>Wien</v>
      </c>
      <c r="AG310" s="65">
        <f t="shared" si="76"/>
        <v>0</v>
      </c>
    </row>
    <row r="311" spans="1:33" s="12" customFormat="1" ht="15.75" x14ac:dyDescent="0.2">
      <c r="A311" s="65">
        <f t="shared" si="69"/>
        <v>388</v>
      </c>
      <c r="B311" s="73">
        <v>313</v>
      </c>
      <c r="C311" s="74" t="s">
        <v>92</v>
      </c>
      <c r="D311" s="75" t="s">
        <v>283</v>
      </c>
      <c r="E311" s="78"/>
      <c r="F311" s="66">
        <f t="shared" si="70"/>
        <v>11.71</v>
      </c>
      <c r="G311" s="67">
        <f t="shared" si="71"/>
        <v>388</v>
      </c>
      <c r="H311" s="68"/>
      <c r="I311" s="76">
        <v>11.71</v>
      </c>
      <c r="J311" s="76"/>
      <c r="K311" s="76"/>
      <c r="L311" s="76"/>
      <c r="M311" s="76"/>
      <c r="N311" s="76"/>
      <c r="O311" s="76"/>
      <c r="P311" s="76"/>
      <c r="Q311" s="76"/>
      <c r="R311" s="76"/>
      <c r="S311" s="76"/>
      <c r="T311" s="76"/>
      <c r="U311" s="76"/>
      <c r="V311" s="76"/>
      <c r="W311" s="76"/>
      <c r="X311" s="76"/>
      <c r="Y311" s="76"/>
      <c r="Z311" s="76"/>
      <c r="AA311" s="77"/>
      <c r="AB311" s="69"/>
      <c r="AC311" s="69"/>
      <c r="AD311" s="65">
        <f>B311</f>
        <v>313</v>
      </c>
      <c r="AE311" s="65" t="str">
        <f t="shared" si="75"/>
        <v>Nora</v>
      </c>
      <c r="AF311" s="65" t="str">
        <f t="shared" si="76"/>
        <v>Deutsch-Wagram</v>
      </c>
      <c r="AG311" s="65">
        <f t="shared" si="76"/>
        <v>0</v>
      </c>
    </row>
    <row r="312" spans="1:33" s="12" customFormat="1" ht="15.75" x14ac:dyDescent="0.2">
      <c r="A312" s="65">
        <f t="shared" si="69"/>
        <v>412</v>
      </c>
      <c r="B312" s="73">
        <v>164</v>
      </c>
      <c r="C312" s="74" t="s">
        <v>206</v>
      </c>
      <c r="D312" s="75" t="s">
        <v>36</v>
      </c>
      <c r="E312" s="31"/>
      <c r="F312" s="66">
        <f t="shared" si="70"/>
        <v>20.43</v>
      </c>
      <c r="G312" s="67">
        <f t="shared" si="71"/>
        <v>412</v>
      </c>
      <c r="H312" s="68"/>
      <c r="I312" s="76">
        <v>20.43</v>
      </c>
      <c r="J312" s="76"/>
      <c r="K312" s="76"/>
      <c r="L312" s="76"/>
      <c r="M312" s="76"/>
      <c r="N312" s="76"/>
      <c r="O312" s="76"/>
      <c r="P312" s="76"/>
      <c r="Q312" s="76"/>
      <c r="R312" s="76"/>
      <c r="S312" s="76"/>
      <c r="T312" s="76"/>
      <c r="U312" s="76"/>
      <c r="V312" s="76"/>
      <c r="W312" s="76"/>
      <c r="X312" s="76"/>
      <c r="Y312" s="76"/>
      <c r="Z312" s="76"/>
      <c r="AA312" s="77"/>
      <c r="AB312" s="69"/>
      <c r="AC312" s="69"/>
      <c r="AD312" s="65">
        <f>B312</f>
        <v>164</v>
      </c>
      <c r="AE312" s="65" t="str">
        <f t="shared" si="75"/>
        <v>Norris</v>
      </c>
      <c r="AF312" s="65" t="str">
        <f t="shared" si="76"/>
        <v>Wien</v>
      </c>
      <c r="AG312" s="65">
        <f t="shared" si="76"/>
        <v>0</v>
      </c>
    </row>
    <row r="313" spans="1:33" s="12" customFormat="1" ht="15.75" x14ac:dyDescent="0.2">
      <c r="A313" s="65">
        <f t="shared" si="69"/>
        <v>258</v>
      </c>
      <c r="B313" s="73">
        <v>98</v>
      </c>
      <c r="C313" s="74" t="s">
        <v>134</v>
      </c>
      <c r="D313" s="75" t="s">
        <v>36</v>
      </c>
      <c r="E313" s="31"/>
      <c r="F313" s="66">
        <f t="shared" si="70"/>
        <v>6.21</v>
      </c>
      <c r="G313" s="67">
        <f t="shared" si="71"/>
        <v>258</v>
      </c>
      <c r="H313" s="68"/>
      <c r="I313" s="76">
        <v>6.21</v>
      </c>
      <c r="J313" s="76"/>
      <c r="K313" s="76"/>
      <c r="L313" s="76"/>
      <c r="M313" s="76"/>
      <c r="N313" s="76"/>
      <c r="O313" s="76"/>
      <c r="P313" s="76"/>
      <c r="Q313" s="76"/>
      <c r="R313" s="76"/>
      <c r="S313" s="76"/>
      <c r="T313" s="76"/>
      <c r="U313" s="76"/>
      <c r="V313" s="76"/>
      <c r="W313" s="76"/>
      <c r="X313" s="76"/>
      <c r="Y313" s="76"/>
      <c r="Z313" s="76"/>
      <c r="AA313" s="77"/>
      <c r="AB313" s="69"/>
      <c r="AC313" s="69"/>
      <c r="AE313" s="12" t="str">
        <f t="shared" si="75"/>
        <v>NOWAKOWSKI Piotr</v>
      </c>
    </row>
    <row r="314" spans="1:33" s="12" customFormat="1" ht="15.75" x14ac:dyDescent="0.2">
      <c r="A314" s="65">
        <f t="shared" si="69"/>
        <v>25</v>
      </c>
      <c r="B314" s="73">
        <v>65</v>
      </c>
      <c r="C314" s="74" t="s">
        <v>97</v>
      </c>
      <c r="D314" s="75" t="s">
        <v>36</v>
      </c>
      <c r="E314" s="31"/>
      <c r="F314" s="66">
        <f t="shared" si="70"/>
        <v>3.65</v>
      </c>
      <c r="G314" s="67">
        <f t="shared" si="71"/>
        <v>25</v>
      </c>
      <c r="H314" s="68"/>
      <c r="I314" s="76">
        <v>4.74</v>
      </c>
      <c r="J314" s="76"/>
      <c r="K314" s="76">
        <v>4.3499999999999996</v>
      </c>
      <c r="L314" s="76"/>
      <c r="M314" s="76">
        <v>6.5</v>
      </c>
      <c r="N314" s="76"/>
      <c r="O314" s="76">
        <v>4.2699999999999996</v>
      </c>
      <c r="P314" s="76"/>
      <c r="Q314" s="76">
        <v>3.77</v>
      </c>
      <c r="R314" s="76"/>
      <c r="S314" s="76">
        <v>3.65</v>
      </c>
      <c r="T314" s="76"/>
      <c r="U314" s="76">
        <v>3.74</v>
      </c>
      <c r="V314" s="76"/>
      <c r="W314" s="76">
        <v>3.66</v>
      </c>
      <c r="X314" s="76"/>
      <c r="Y314" s="76">
        <v>3.93</v>
      </c>
      <c r="Z314" s="76"/>
      <c r="AA314" s="77"/>
      <c r="AB314" s="69"/>
      <c r="AC314" s="69"/>
      <c r="AD314" s="12">
        <f>B314</f>
        <v>65</v>
      </c>
      <c r="AE314" s="12" t="str">
        <f t="shared" si="75"/>
        <v>ÖCKLER Paul</v>
      </c>
    </row>
    <row r="315" spans="1:33" s="12" customFormat="1" ht="15.75" x14ac:dyDescent="0.2">
      <c r="A315" s="65">
        <f t="shared" si="69"/>
        <v>253</v>
      </c>
      <c r="B315" s="73">
        <v>218</v>
      </c>
      <c r="C315" s="79" t="s">
        <v>258</v>
      </c>
      <c r="D315" s="80" t="s">
        <v>36</v>
      </c>
      <c r="E315" s="31"/>
      <c r="F315" s="66">
        <f t="shared" si="70"/>
        <v>6.17</v>
      </c>
      <c r="G315" s="67">
        <f t="shared" si="71"/>
        <v>253</v>
      </c>
      <c r="H315" s="68"/>
      <c r="I315" s="76">
        <v>6.17</v>
      </c>
      <c r="J315" s="76"/>
      <c r="K315" s="76"/>
      <c r="L315" s="76"/>
      <c r="M315" s="76"/>
      <c r="N315" s="76"/>
      <c r="O315" s="76"/>
      <c r="P315" s="76"/>
      <c r="Q315" s="76"/>
      <c r="R315" s="76"/>
      <c r="S315" s="76"/>
      <c r="T315" s="76"/>
      <c r="U315" s="76"/>
      <c r="V315" s="76"/>
      <c r="W315" s="76"/>
      <c r="X315" s="76"/>
      <c r="Y315" s="76"/>
      <c r="Z315" s="76"/>
      <c r="AA315" s="77"/>
      <c r="AB315" s="69"/>
      <c r="AC315" s="69"/>
      <c r="AE315" s="12" t="str">
        <f t="shared" si="75"/>
        <v>Oliver</v>
      </c>
    </row>
    <row r="316" spans="1:33" s="12" customFormat="1" ht="15.75" x14ac:dyDescent="0.2">
      <c r="A316" s="65">
        <f t="shared" si="69"/>
        <v>371</v>
      </c>
      <c r="B316" s="73">
        <v>352</v>
      </c>
      <c r="C316" s="74" t="s">
        <v>380</v>
      </c>
      <c r="D316" s="75" t="s">
        <v>379</v>
      </c>
      <c r="E316" s="31"/>
      <c r="F316" s="66">
        <f t="shared" si="70"/>
        <v>10.36</v>
      </c>
      <c r="G316" s="67">
        <f t="shared" si="71"/>
        <v>371</v>
      </c>
      <c r="H316" s="68"/>
      <c r="I316" s="76">
        <v>10.36</v>
      </c>
      <c r="J316" s="76"/>
      <c r="K316" s="76"/>
      <c r="L316" s="76"/>
      <c r="M316" s="76"/>
      <c r="N316" s="76"/>
      <c r="O316" s="76"/>
      <c r="P316" s="76"/>
      <c r="Q316" s="76"/>
      <c r="R316" s="76"/>
      <c r="S316" s="76"/>
      <c r="T316" s="76"/>
      <c r="U316" s="76"/>
      <c r="V316" s="76"/>
      <c r="W316" s="76"/>
      <c r="X316" s="76"/>
      <c r="Y316" s="76"/>
      <c r="Z316" s="76"/>
      <c r="AA316" s="77"/>
      <c r="AB316" s="69"/>
      <c r="AC316" s="69"/>
    </row>
    <row r="317" spans="1:33" s="12" customFormat="1" ht="15.75" x14ac:dyDescent="0.2">
      <c r="A317" s="65">
        <f t="shared" si="69"/>
        <v>229</v>
      </c>
      <c r="B317" s="73">
        <v>229</v>
      </c>
      <c r="C317" s="74" t="s">
        <v>268</v>
      </c>
      <c r="D317" s="75" t="s">
        <v>36</v>
      </c>
      <c r="E317" s="31"/>
      <c r="F317" s="66">
        <f t="shared" si="70"/>
        <v>5.87</v>
      </c>
      <c r="G317" s="67">
        <f t="shared" si="71"/>
        <v>229</v>
      </c>
      <c r="H317" s="68"/>
      <c r="I317" s="76">
        <v>5.87</v>
      </c>
      <c r="J317" s="76"/>
      <c r="K317" s="76"/>
      <c r="L317" s="76"/>
      <c r="M317" s="76"/>
      <c r="N317" s="76"/>
      <c r="O317" s="76"/>
      <c r="P317" s="76"/>
      <c r="Q317" s="76"/>
      <c r="R317" s="76"/>
      <c r="S317" s="76"/>
      <c r="T317" s="76"/>
      <c r="U317" s="76"/>
      <c r="V317" s="76"/>
      <c r="W317" s="76"/>
      <c r="X317" s="76"/>
      <c r="Y317" s="76"/>
      <c r="Z317" s="76"/>
      <c r="AA317" s="77"/>
      <c r="AB317" s="69"/>
      <c r="AC317" s="69"/>
      <c r="AD317" s="12">
        <f>B317</f>
        <v>229</v>
      </c>
      <c r="AE317" s="12" t="str">
        <f>C317</f>
        <v>Oskar</v>
      </c>
      <c r="AF317" s="12" t="str">
        <f>D317</f>
        <v>Wien</v>
      </c>
    </row>
    <row r="318" spans="1:33" s="12" customFormat="1" ht="15.75" x14ac:dyDescent="0.2">
      <c r="A318" s="65">
        <f t="shared" si="69"/>
        <v>55</v>
      </c>
      <c r="B318" s="73">
        <v>19</v>
      </c>
      <c r="C318" s="79" t="s">
        <v>47</v>
      </c>
      <c r="D318" s="80" t="s">
        <v>36</v>
      </c>
      <c r="E318" s="78"/>
      <c r="F318" s="66">
        <f t="shared" si="70"/>
        <v>3.97</v>
      </c>
      <c r="G318" s="67">
        <f t="shared" si="71"/>
        <v>55</v>
      </c>
      <c r="H318" s="68"/>
      <c r="I318" s="76">
        <v>3.97</v>
      </c>
      <c r="J318" s="76"/>
      <c r="K318" s="76"/>
      <c r="L318" s="76"/>
      <c r="M318" s="76"/>
      <c r="N318" s="76"/>
      <c r="O318" s="76"/>
      <c r="P318" s="76"/>
      <c r="Q318" s="76"/>
      <c r="R318" s="76"/>
      <c r="S318" s="76"/>
      <c r="T318" s="76"/>
      <c r="U318" s="76"/>
      <c r="V318" s="76"/>
      <c r="W318" s="76"/>
      <c r="X318" s="76"/>
      <c r="Y318" s="76"/>
      <c r="Z318" s="76"/>
      <c r="AA318" s="77"/>
      <c r="AB318" s="3"/>
      <c r="AC318" s="3"/>
      <c r="AD318" s="1"/>
      <c r="AE318" s="1"/>
      <c r="AF318" s="1"/>
      <c r="AG318" s="1"/>
    </row>
    <row r="319" spans="1:33" s="12" customFormat="1" ht="15.75" x14ac:dyDescent="0.2">
      <c r="A319" s="65">
        <f t="shared" si="69"/>
        <v>292</v>
      </c>
      <c r="B319" s="73">
        <v>29</v>
      </c>
      <c r="C319" s="74" t="s">
        <v>58</v>
      </c>
      <c r="D319" s="75">
        <v>2486</v>
      </c>
      <c r="E319" s="31"/>
      <c r="F319" s="66">
        <f t="shared" si="70"/>
        <v>7.11</v>
      </c>
      <c r="G319" s="67">
        <f t="shared" si="71"/>
        <v>292</v>
      </c>
      <c r="H319" s="68"/>
      <c r="I319" s="76">
        <v>13.61</v>
      </c>
      <c r="J319" s="76"/>
      <c r="K319" s="76">
        <v>7.11</v>
      </c>
      <c r="L319" s="76"/>
      <c r="M319" s="76">
        <v>7.58</v>
      </c>
      <c r="N319" s="76"/>
      <c r="O319" s="76">
        <v>14.45</v>
      </c>
      <c r="P319" s="76"/>
      <c r="Q319" s="76"/>
      <c r="R319" s="76"/>
      <c r="S319" s="76"/>
      <c r="T319" s="76"/>
      <c r="U319" s="76"/>
      <c r="V319" s="76"/>
      <c r="W319" s="76"/>
      <c r="X319" s="76"/>
      <c r="Y319" s="76"/>
      <c r="Z319" s="76"/>
      <c r="AA319" s="77"/>
      <c r="AB319" s="69"/>
      <c r="AC319" s="69"/>
      <c r="AE319" s="12" t="str">
        <f>C319</f>
        <v>PANKRATZ David</v>
      </c>
    </row>
    <row r="320" spans="1:33" s="12" customFormat="1" ht="15.75" x14ac:dyDescent="0.2">
      <c r="A320" s="65">
        <f t="shared" si="69"/>
        <v>49</v>
      </c>
      <c r="B320" s="73">
        <v>365</v>
      </c>
      <c r="C320" s="74" t="s">
        <v>393</v>
      </c>
      <c r="D320" s="75" t="s">
        <v>36</v>
      </c>
      <c r="E320" s="31"/>
      <c r="F320" s="66">
        <f t="shared" si="70"/>
        <v>3.9</v>
      </c>
      <c r="G320" s="67">
        <f t="shared" si="71"/>
        <v>49</v>
      </c>
      <c r="H320" s="68"/>
      <c r="I320" s="76">
        <v>3.9</v>
      </c>
      <c r="J320" s="76"/>
      <c r="K320" s="76"/>
      <c r="L320" s="76"/>
      <c r="M320" s="76"/>
      <c r="N320" s="76"/>
      <c r="O320" s="76"/>
      <c r="P320" s="76"/>
      <c r="Q320" s="76"/>
      <c r="R320" s="76"/>
      <c r="S320" s="76"/>
      <c r="T320" s="76"/>
      <c r="U320" s="76"/>
      <c r="V320" s="76"/>
      <c r="W320" s="76"/>
      <c r="X320" s="76"/>
      <c r="Y320" s="76"/>
      <c r="Z320" s="76"/>
      <c r="AA320" s="77"/>
      <c r="AB320" s="3"/>
      <c r="AC320" s="3"/>
      <c r="AD320" s="1"/>
      <c r="AE320" s="1"/>
      <c r="AF320" s="1"/>
      <c r="AG320" s="1"/>
    </row>
    <row r="321" spans="1:33" s="12" customFormat="1" ht="15.75" x14ac:dyDescent="0.2">
      <c r="A321" s="65">
        <f t="shared" si="69"/>
        <v>17</v>
      </c>
      <c r="B321" s="73">
        <v>191</v>
      </c>
      <c r="C321" s="74" t="s">
        <v>57</v>
      </c>
      <c r="D321" s="75" t="s">
        <v>36</v>
      </c>
      <c r="E321" s="31"/>
      <c r="F321" s="66">
        <f t="shared" si="70"/>
        <v>3.54</v>
      </c>
      <c r="G321" s="67">
        <f t="shared" si="71"/>
        <v>17</v>
      </c>
      <c r="H321" s="68"/>
      <c r="I321" s="76">
        <v>3.54</v>
      </c>
      <c r="J321" s="76"/>
      <c r="K321" s="76"/>
      <c r="L321" s="76"/>
      <c r="M321" s="76"/>
      <c r="N321" s="76"/>
      <c r="O321" s="76"/>
      <c r="P321" s="76"/>
      <c r="Q321" s="76"/>
      <c r="R321" s="76"/>
      <c r="S321" s="76"/>
      <c r="T321" s="76"/>
      <c r="U321" s="76"/>
      <c r="V321" s="76"/>
      <c r="W321" s="76"/>
      <c r="X321" s="76"/>
      <c r="Y321" s="76"/>
      <c r="Z321" s="76"/>
      <c r="AA321" s="77"/>
      <c r="AB321" s="69"/>
      <c r="AC321" s="69"/>
      <c r="AD321" s="65">
        <f t="shared" ref="AD321:AG322" si="77">B321</f>
        <v>191</v>
      </c>
      <c r="AE321" s="65" t="str">
        <f t="shared" si="77"/>
        <v>Paul</v>
      </c>
      <c r="AF321" s="65" t="str">
        <f t="shared" si="77"/>
        <v>Wien</v>
      </c>
      <c r="AG321" s="65">
        <f t="shared" si="77"/>
        <v>0</v>
      </c>
    </row>
    <row r="322" spans="1:33" s="12" customFormat="1" ht="15.75" x14ac:dyDescent="0.2">
      <c r="A322" s="65">
        <f t="shared" si="69"/>
        <v>106</v>
      </c>
      <c r="B322" s="73">
        <v>51</v>
      </c>
      <c r="C322" s="74" t="s">
        <v>57</v>
      </c>
      <c r="D322" s="75" t="s">
        <v>82</v>
      </c>
      <c r="E322" s="31"/>
      <c r="F322" s="66">
        <f t="shared" si="70"/>
        <v>4.6100000000000003</v>
      </c>
      <c r="G322" s="67">
        <f t="shared" si="71"/>
        <v>106</v>
      </c>
      <c r="H322" s="68"/>
      <c r="I322" s="76">
        <v>4.6100000000000003</v>
      </c>
      <c r="J322" s="76"/>
      <c r="K322" s="76">
        <v>6.17</v>
      </c>
      <c r="L322" s="76"/>
      <c r="M322" s="76"/>
      <c r="N322" s="76"/>
      <c r="O322" s="76"/>
      <c r="P322" s="76"/>
      <c r="Q322" s="76"/>
      <c r="R322" s="76"/>
      <c r="S322" s="76"/>
      <c r="T322" s="76"/>
      <c r="U322" s="76"/>
      <c r="V322" s="76"/>
      <c r="W322" s="76"/>
      <c r="X322" s="76"/>
      <c r="Y322" s="76"/>
      <c r="Z322" s="76"/>
      <c r="AA322" s="77"/>
      <c r="AB322" s="69"/>
      <c r="AC322" s="69"/>
      <c r="AD322" s="65">
        <f t="shared" si="77"/>
        <v>51</v>
      </c>
      <c r="AE322" s="65" t="str">
        <f t="shared" si="77"/>
        <v>Paul</v>
      </c>
      <c r="AF322" s="65" t="str">
        <f t="shared" si="77"/>
        <v>Kalvarienberg</v>
      </c>
      <c r="AG322" s="65">
        <f t="shared" si="77"/>
        <v>0</v>
      </c>
    </row>
    <row r="323" spans="1:33" s="12" customFormat="1" ht="15.75" x14ac:dyDescent="0.2">
      <c r="A323" s="65">
        <f t="shared" si="69"/>
        <v>121</v>
      </c>
      <c r="B323" s="73">
        <v>28</v>
      </c>
      <c r="C323" s="74" t="s">
        <v>57</v>
      </c>
      <c r="D323" s="75" t="s">
        <v>36</v>
      </c>
      <c r="E323" s="31"/>
      <c r="F323" s="66">
        <f t="shared" si="70"/>
        <v>4.7699999999999996</v>
      </c>
      <c r="G323" s="67">
        <f t="shared" si="71"/>
        <v>121</v>
      </c>
      <c r="H323" s="68"/>
      <c r="I323" s="76">
        <v>6.02</v>
      </c>
      <c r="J323" s="76"/>
      <c r="K323" s="76">
        <v>4.7699999999999996</v>
      </c>
      <c r="L323" s="76"/>
      <c r="M323" s="76">
        <v>7.21</v>
      </c>
      <c r="N323" s="76"/>
      <c r="O323" s="76">
        <v>5.83</v>
      </c>
      <c r="P323" s="76"/>
      <c r="Q323" s="76"/>
      <c r="R323" s="76"/>
      <c r="S323" s="76"/>
      <c r="T323" s="76"/>
      <c r="U323" s="76"/>
      <c r="V323" s="76"/>
      <c r="W323" s="76"/>
      <c r="X323" s="76"/>
      <c r="Y323" s="76"/>
      <c r="Z323" s="76"/>
      <c r="AA323" s="77"/>
      <c r="AB323" s="69"/>
      <c r="AC323" s="69"/>
    </row>
    <row r="324" spans="1:33" s="12" customFormat="1" ht="15.75" x14ac:dyDescent="0.2">
      <c r="A324" s="65">
        <f t="shared" si="69"/>
        <v>184</v>
      </c>
      <c r="B324" s="73">
        <v>364</v>
      </c>
      <c r="C324" s="74" t="s">
        <v>57</v>
      </c>
      <c r="D324" s="75" t="s">
        <v>36</v>
      </c>
      <c r="E324" s="31"/>
      <c r="F324" s="66">
        <f t="shared" si="70"/>
        <v>5.36</v>
      </c>
      <c r="G324" s="67">
        <f t="shared" si="71"/>
        <v>184</v>
      </c>
      <c r="H324" s="68"/>
      <c r="I324" s="76">
        <v>5.36</v>
      </c>
      <c r="J324" s="76"/>
      <c r="K324" s="76"/>
      <c r="L324" s="76"/>
      <c r="M324" s="76"/>
      <c r="N324" s="76"/>
      <c r="O324" s="76"/>
      <c r="P324" s="76"/>
      <c r="Q324" s="76"/>
      <c r="R324" s="76"/>
      <c r="S324" s="76"/>
      <c r="T324" s="76"/>
      <c r="U324" s="76"/>
      <c r="V324" s="76"/>
      <c r="W324" s="76"/>
      <c r="X324" s="76"/>
      <c r="Y324" s="76"/>
      <c r="Z324" s="76"/>
      <c r="AA324" s="77"/>
      <c r="AB324" s="69"/>
      <c r="AC324" s="69"/>
      <c r="AD324" s="65">
        <f>B324</f>
        <v>364</v>
      </c>
      <c r="AE324" s="65" t="str">
        <f>C324</f>
        <v>Paul</v>
      </c>
      <c r="AF324" s="65" t="str">
        <f>D324</f>
        <v>Wien</v>
      </c>
      <c r="AG324" s="65">
        <f>E324</f>
        <v>0</v>
      </c>
    </row>
    <row r="325" spans="1:33" s="12" customFormat="1" ht="15.75" x14ac:dyDescent="0.2">
      <c r="A325" s="65">
        <f t="shared" si="69"/>
        <v>189</v>
      </c>
      <c r="B325" s="73">
        <v>403</v>
      </c>
      <c r="C325" s="74" t="s">
        <v>57</v>
      </c>
      <c r="D325" s="75" t="s">
        <v>36</v>
      </c>
      <c r="E325" s="31"/>
      <c r="F325" s="66">
        <f t="shared" si="70"/>
        <v>5.4</v>
      </c>
      <c r="G325" s="67">
        <f t="shared" si="71"/>
        <v>189</v>
      </c>
      <c r="H325" s="68"/>
      <c r="I325" s="76">
        <v>6.03</v>
      </c>
      <c r="J325" s="76"/>
      <c r="K325" s="76">
        <v>5.4</v>
      </c>
      <c r="L325" s="76"/>
      <c r="M325" s="76"/>
      <c r="N325" s="76"/>
      <c r="O325" s="76"/>
      <c r="P325" s="76"/>
      <c r="Q325" s="76"/>
      <c r="R325" s="76"/>
      <c r="S325" s="76"/>
      <c r="T325" s="76"/>
      <c r="U325" s="76"/>
      <c r="V325" s="76"/>
      <c r="W325" s="76"/>
      <c r="X325" s="76"/>
      <c r="Y325" s="76"/>
      <c r="Z325" s="76"/>
      <c r="AA325" s="77"/>
      <c r="AB325" s="69"/>
      <c r="AC325" s="69"/>
      <c r="AE325" s="12" t="str">
        <f>C325</f>
        <v>Paul</v>
      </c>
    </row>
    <row r="326" spans="1:33" s="12" customFormat="1" ht="15.75" x14ac:dyDescent="0.2">
      <c r="A326" s="65">
        <f t="shared" si="69"/>
        <v>209</v>
      </c>
      <c r="B326" s="73">
        <v>38</v>
      </c>
      <c r="C326" s="74" t="s">
        <v>57</v>
      </c>
      <c r="D326" s="75" t="s">
        <v>36</v>
      </c>
      <c r="E326" s="31"/>
      <c r="F326" s="66">
        <f t="shared" si="70"/>
        <v>5.66</v>
      </c>
      <c r="G326" s="67">
        <f t="shared" si="71"/>
        <v>209</v>
      </c>
      <c r="H326" s="68"/>
      <c r="I326" s="76">
        <v>5.66</v>
      </c>
      <c r="J326" s="76"/>
      <c r="K326" s="76">
        <v>12.24</v>
      </c>
      <c r="L326" s="76"/>
      <c r="M326" s="76"/>
      <c r="N326" s="76"/>
      <c r="O326" s="76"/>
      <c r="P326" s="76"/>
      <c r="Q326" s="76"/>
      <c r="R326" s="76"/>
      <c r="S326" s="76"/>
      <c r="T326" s="76"/>
      <c r="U326" s="76"/>
      <c r="V326" s="76"/>
      <c r="W326" s="76"/>
      <c r="X326" s="76"/>
      <c r="Y326" s="76"/>
      <c r="Z326" s="76"/>
      <c r="AA326" s="77"/>
      <c r="AB326" s="69"/>
      <c r="AC326" s="69"/>
      <c r="AE326" s="12" t="str">
        <f>C326</f>
        <v>Paul</v>
      </c>
      <c r="AF326" s="12" t="str">
        <f>D326</f>
        <v>Wien</v>
      </c>
    </row>
    <row r="327" spans="1:33" s="12" customFormat="1" ht="15.75" x14ac:dyDescent="0.2">
      <c r="A327" s="65">
        <f t="shared" si="69"/>
        <v>238</v>
      </c>
      <c r="B327" s="73">
        <v>283</v>
      </c>
      <c r="C327" s="74" t="s">
        <v>57</v>
      </c>
      <c r="D327" s="75" t="s">
        <v>36</v>
      </c>
      <c r="E327" s="78"/>
      <c r="F327" s="66">
        <f t="shared" si="70"/>
        <v>5.99</v>
      </c>
      <c r="G327" s="67">
        <f t="shared" si="71"/>
        <v>238</v>
      </c>
      <c r="H327" s="68"/>
      <c r="I327" s="76">
        <v>5.99</v>
      </c>
      <c r="J327" s="76"/>
      <c r="K327" s="76">
        <v>19.07</v>
      </c>
      <c r="L327" s="76"/>
      <c r="M327" s="76"/>
      <c r="N327" s="76"/>
      <c r="O327" s="76"/>
      <c r="P327" s="76"/>
      <c r="Q327" s="76"/>
      <c r="R327" s="76"/>
      <c r="S327" s="76"/>
      <c r="T327" s="76"/>
      <c r="U327" s="76"/>
      <c r="V327" s="76"/>
      <c r="W327" s="76"/>
      <c r="X327" s="76"/>
      <c r="Y327" s="76"/>
      <c r="Z327" s="76"/>
      <c r="AA327" s="77"/>
      <c r="AB327" s="69"/>
      <c r="AC327" s="69"/>
      <c r="AE327" s="12" t="str">
        <f>C327</f>
        <v>Paul</v>
      </c>
      <c r="AF327" s="12" t="str">
        <f>D327</f>
        <v>Wien</v>
      </c>
    </row>
    <row r="328" spans="1:33" s="12" customFormat="1" ht="15.75" x14ac:dyDescent="0.2">
      <c r="A328" s="65">
        <f t="shared" si="69"/>
        <v>399</v>
      </c>
      <c r="B328" s="73">
        <v>78</v>
      </c>
      <c r="C328" s="74" t="s">
        <v>57</v>
      </c>
      <c r="D328" s="75" t="s">
        <v>36</v>
      </c>
      <c r="E328" s="78"/>
      <c r="F328" s="66">
        <f t="shared" si="70"/>
        <v>14.19</v>
      </c>
      <c r="G328" s="67">
        <f t="shared" si="71"/>
        <v>399</v>
      </c>
      <c r="H328" s="68"/>
      <c r="I328" s="76">
        <v>14.19</v>
      </c>
      <c r="J328" s="76"/>
      <c r="K328" s="76"/>
      <c r="L328" s="76"/>
      <c r="M328" s="76"/>
      <c r="N328" s="76"/>
      <c r="O328" s="76"/>
      <c r="P328" s="76"/>
      <c r="Q328" s="76"/>
      <c r="R328" s="76"/>
      <c r="S328" s="76"/>
      <c r="T328" s="76"/>
      <c r="U328" s="76"/>
      <c r="V328" s="76"/>
      <c r="W328" s="76"/>
      <c r="X328" s="76"/>
      <c r="Y328" s="76"/>
      <c r="Z328" s="76"/>
      <c r="AA328" s="77"/>
      <c r="AB328" s="69"/>
      <c r="AC328" s="69"/>
      <c r="AD328" s="65">
        <f>B328</f>
        <v>78</v>
      </c>
      <c r="AE328" s="65" t="str">
        <f>C328</f>
        <v>Paul</v>
      </c>
      <c r="AF328" s="65" t="str">
        <f>D328</f>
        <v>Wien</v>
      </c>
      <c r="AG328" s="65">
        <f>E328</f>
        <v>0</v>
      </c>
    </row>
    <row r="329" spans="1:33" s="12" customFormat="1" ht="15.75" x14ac:dyDescent="0.2">
      <c r="A329" s="65">
        <f t="shared" si="69"/>
        <v>326</v>
      </c>
      <c r="B329" s="73">
        <v>343</v>
      </c>
      <c r="C329" s="74" t="s">
        <v>371</v>
      </c>
      <c r="D329" s="75" t="s">
        <v>36</v>
      </c>
      <c r="E329" s="31"/>
      <c r="F329" s="66">
        <f t="shared" si="70"/>
        <v>8.17</v>
      </c>
      <c r="G329" s="67">
        <f t="shared" si="71"/>
        <v>326</v>
      </c>
      <c r="H329" s="68"/>
      <c r="I329" s="76">
        <v>8.17</v>
      </c>
      <c r="J329" s="76"/>
      <c r="K329" s="76"/>
      <c r="L329" s="76"/>
      <c r="M329" s="76"/>
      <c r="N329" s="76"/>
      <c r="O329" s="76"/>
      <c r="P329" s="76"/>
      <c r="Q329" s="76"/>
      <c r="R329" s="76"/>
      <c r="S329" s="76"/>
      <c r="T329" s="76"/>
      <c r="U329" s="76"/>
      <c r="V329" s="76"/>
      <c r="W329" s="76"/>
      <c r="X329" s="76"/>
      <c r="Y329" s="76"/>
      <c r="Z329" s="76"/>
      <c r="AA329" s="77"/>
      <c r="AB329" s="69"/>
      <c r="AC329" s="69"/>
    </row>
    <row r="330" spans="1:33" s="12" customFormat="1" ht="15.75" x14ac:dyDescent="0.2">
      <c r="A330" s="65">
        <f t="shared" si="69"/>
        <v>333</v>
      </c>
      <c r="B330" s="73">
        <v>248</v>
      </c>
      <c r="C330" s="79" t="s">
        <v>281</v>
      </c>
      <c r="D330" s="80" t="s">
        <v>36</v>
      </c>
      <c r="E330" s="31"/>
      <c r="F330" s="66">
        <f t="shared" si="70"/>
        <v>8.65</v>
      </c>
      <c r="G330" s="67">
        <f t="shared" si="71"/>
        <v>333</v>
      </c>
      <c r="H330" s="68"/>
      <c r="I330" s="76">
        <v>8.65</v>
      </c>
      <c r="J330" s="76"/>
      <c r="K330" s="76"/>
      <c r="L330" s="76"/>
      <c r="M330" s="76"/>
      <c r="N330" s="76"/>
      <c r="O330" s="76"/>
      <c r="P330" s="76"/>
      <c r="Q330" s="76"/>
      <c r="R330" s="76"/>
      <c r="S330" s="76"/>
      <c r="T330" s="76"/>
      <c r="U330" s="76"/>
      <c r="V330" s="76"/>
      <c r="W330" s="76"/>
      <c r="X330" s="76"/>
      <c r="Y330" s="76"/>
      <c r="Z330" s="76"/>
      <c r="AA330" s="77"/>
      <c r="AB330" s="69"/>
      <c r="AC330" s="69"/>
      <c r="AE330" s="12" t="str">
        <f>C330</f>
        <v>Peter</v>
      </c>
    </row>
    <row r="331" spans="1:33" s="12" customFormat="1" ht="15.75" x14ac:dyDescent="0.2">
      <c r="A331" s="65">
        <f t="shared" si="69"/>
        <v>269</v>
      </c>
      <c r="B331" s="73">
        <v>179</v>
      </c>
      <c r="C331" s="74" t="s">
        <v>222</v>
      </c>
      <c r="D331" s="75" t="s">
        <v>36</v>
      </c>
      <c r="E331" s="31"/>
      <c r="F331" s="66">
        <f t="shared" si="70"/>
        <v>6.57</v>
      </c>
      <c r="G331" s="67">
        <f t="shared" si="71"/>
        <v>269</v>
      </c>
      <c r="H331" s="68"/>
      <c r="I331" s="76">
        <v>6.57</v>
      </c>
      <c r="J331" s="76"/>
      <c r="K331" s="76"/>
      <c r="L331" s="76"/>
      <c r="M331" s="76"/>
      <c r="N331" s="76"/>
      <c r="O331" s="76"/>
      <c r="P331" s="76"/>
      <c r="Q331" s="76"/>
      <c r="R331" s="76"/>
      <c r="S331" s="76"/>
      <c r="T331" s="76"/>
      <c r="U331" s="76"/>
      <c r="V331" s="76"/>
      <c r="W331" s="76"/>
      <c r="X331" s="76"/>
      <c r="Y331" s="76"/>
      <c r="Z331" s="76"/>
      <c r="AA331" s="77"/>
      <c r="AB331" s="69"/>
      <c r="AC331" s="69"/>
      <c r="AE331" s="12" t="str">
        <f>C331</f>
        <v>Philipp</v>
      </c>
    </row>
    <row r="332" spans="1:33" s="12" customFormat="1" ht="15.75" x14ac:dyDescent="0.2">
      <c r="A332" s="65">
        <f t="shared" si="69"/>
        <v>270</v>
      </c>
      <c r="B332" s="73">
        <v>314</v>
      </c>
      <c r="C332" s="74" t="s">
        <v>345</v>
      </c>
      <c r="D332" s="75" t="s">
        <v>36</v>
      </c>
      <c r="E332" s="31"/>
      <c r="F332" s="66">
        <f t="shared" si="70"/>
        <v>6.59</v>
      </c>
      <c r="G332" s="67">
        <f t="shared" si="71"/>
        <v>270</v>
      </c>
      <c r="H332" s="68"/>
      <c r="I332" s="76">
        <v>6.59</v>
      </c>
      <c r="J332" s="76"/>
      <c r="K332" s="76"/>
      <c r="L332" s="76"/>
      <c r="M332" s="76"/>
      <c r="N332" s="76"/>
      <c r="O332" s="76"/>
      <c r="P332" s="76"/>
      <c r="Q332" s="76"/>
      <c r="R332" s="76"/>
      <c r="S332" s="76"/>
      <c r="T332" s="76"/>
      <c r="U332" s="76"/>
      <c r="V332" s="76"/>
      <c r="W332" s="76"/>
      <c r="X332" s="76"/>
      <c r="Y332" s="76"/>
      <c r="Z332" s="76"/>
      <c r="AA332" s="77"/>
      <c r="AB332" s="69"/>
      <c r="AC332" s="69"/>
      <c r="AE332" s="12" t="str">
        <f>C332</f>
        <v>Pia</v>
      </c>
    </row>
    <row r="333" spans="1:33" s="12" customFormat="1" ht="15.75" x14ac:dyDescent="0.2">
      <c r="A333" s="65">
        <f t="shared" si="69"/>
        <v>1</v>
      </c>
      <c r="B333" s="73">
        <v>357</v>
      </c>
      <c r="C333" s="74" t="s">
        <v>385</v>
      </c>
      <c r="D333" s="75" t="s">
        <v>386</v>
      </c>
      <c r="E333" s="31"/>
      <c r="F333" s="66">
        <f t="shared" si="70"/>
        <v>2.88</v>
      </c>
      <c r="G333" s="67">
        <f t="shared" si="71"/>
        <v>1</v>
      </c>
      <c r="H333" s="68"/>
      <c r="I333" s="76">
        <v>2.88</v>
      </c>
      <c r="J333" s="76"/>
      <c r="K333" s="76"/>
      <c r="L333" s="76"/>
      <c r="M333" s="76"/>
      <c r="N333" s="76"/>
      <c r="O333" s="76"/>
      <c r="P333" s="76"/>
      <c r="Q333" s="76"/>
      <c r="R333" s="76"/>
      <c r="S333" s="76"/>
      <c r="T333" s="76"/>
      <c r="U333" s="76"/>
      <c r="V333" s="76"/>
      <c r="W333" s="76"/>
      <c r="X333" s="76"/>
      <c r="Y333" s="76"/>
      <c r="Z333" s="76"/>
      <c r="AA333" s="77"/>
      <c r="AB333" s="69"/>
      <c r="AC333" s="69"/>
    </row>
    <row r="334" spans="1:33" s="12" customFormat="1" ht="15.75" x14ac:dyDescent="0.2">
      <c r="A334" s="65">
        <f t="shared" si="69"/>
        <v>96</v>
      </c>
      <c r="B334" s="73">
        <v>72</v>
      </c>
      <c r="C334" s="74" t="s">
        <v>106</v>
      </c>
      <c r="D334" s="75" t="s">
        <v>36</v>
      </c>
      <c r="E334" s="31"/>
      <c r="F334" s="66">
        <f t="shared" si="70"/>
        <v>4.5199999999999996</v>
      </c>
      <c r="G334" s="67">
        <f t="shared" si="71"/>
        <v>96</v>
      </c>
      <c r="H334" s="68"/>
      <c r="I334" s="76">
        <v>4.5199999999999996</v>
      </c>
      <c r="J334" s="76"/>
      <c r="K334" s="76"/>
      <c r="L334" s="76"/>
      <c r="M334" s="76"/>
      <c r="N334" s="76"/>
      <c r="O334" s="76"/>
      <c r="P334" s="76"/>
      <c r="Q334" s="76"/>
      <c r="R334" s="76"/>
      <c r="S334" s="76"/>
      <c r="T334" s="76"/>
      <c r="U334" s="76"/>
      <c r="V334" s="76"/>
      <c r="W334" s="76"/>
      <c r="X334" s="76"/>
      <c r="Y334" s="76"/>
      <c r="Z334" s="76"/>
      <c r="AA334" s="77"/>
      <c r="AB334" s="69"/>
      <c r="AC334" s="69"/>
      <c r="AD334" s="65">
        <f>B334</f>
        <v>72</v>
      </c>
      <c r="AE334" s="65" t="str">
        <f>C334</f>
        <v>PILETTA Felix</v>
      </c>
      <c r="AF334" s="65" t="str">
        <f>D334</f>
        <v>Wien</v>
      </c>
      <c r="AG334" s="65">
        <f>E334</f>
        <v>0</v>
      </c>
    </row>
    <row r="335" spans="1:33" s="12" customFormat="1" ht="15.75" x14ac:dyDescent="0.2">
      <c r="A335" s="65">
        <f t="shared" si="69"/>
        <v>380</v>
      </c>
      <c r="B335" s="73">
        <v>233</v>
      </c>
      <c r="C335" s="74" t="s">
        <v>272</v>
      </c>
      <c r="D335" s="75" t="s">
        <v>36</v>
      </c>
      <c r="E335" s="31"/>
      <c r="F335" s="66">
        <f t="shared" si="70"/>
        <v>11.08</v>
      </c>
      <c r="G335" s="67">
        <f t="shared" si="71"/>
        <v>380</v>
      </c>
      <c r="H335" s="68"/>
      <c r="I335" s="76">
        <v>11.08</v>
      </c>
      <c r="J335" s="76"/>
      <c r="K335" s="76"/>
      <c r="L335" s="76"/>
      <c r="M335" s="76"/>
      <c r="N335" s="76"/>
      <c r="O335" s="76"/>
      <c r="P335" s="76"/>
      <c r="Q335" s="76"/>
      <c r="R335" s="76"/>
      <c r="S335" s="76"/>
      <c r="T335" s="76"/>
      <c r="U335" s="76"/>
      <c r="V335" s="76"/>
      <c r="W335" s="76"/>
      <c r="X335" s="76"/>
      <c r="Y335" s="76"/>
      <c r="Z335" s="76"/>
      <c r="AA335" s="77"/>
      <c r="AB335" s="69"/>
      <c r="AC335" s="69"/>
    </row>
    <row r="336" spans="1:33" s="12" customFormat="1" ht="15.75" x14ac:dyDescent="0.2">
      <c r="A336" s="65">
        <f t="shared" si="69"/>
        <v>75</v>
      </c>
      <c r="B336" s="73">
        <v>119</v>
      </c>
      <c r="C336" s="74" t="s">
        <v>156</v>
      </c>
      <c r="D336" s="75" t="s">
        <v>29</v>
      </c>
      <c r="E336" s="31"/>
      <c r="F336" s="66">
        <f t="shared" si="70"/>
        <v>4.32</v>
      </c>
      <c r="G336" s="67">
        <f t="shared" si="71"/>
        <v>75</v>
      </c>
      <c r="H336" s="68"/>
      <c r="I336" s="76">
        <v>4.32</v>
      </c>
      <c r="J336" s="76"/>
      <c r="K336" s="76"/>
      <c r="L336" s="76"/>
      <c r="M336" s="76"/>
      <c r="N336" s="76"/>
      <c r="O336" s="76"/>
      <c r="P336" s="76"/>
      <c r="Q336" s="76"/>
      <c r="R336" s="76"/>
      <c r="S336" s="76"/>
      <c r="T336" s="76"/>
      <c r="U336" s="76"/>
      <c r="V336" s="76"/>
      <c r="W336" s="76"/>
      <c r="X336" s="76"/>
      <c r="Y336" s="76"/>
      <c r="Z336" s="76"/>
      <c r="AA336" s="77"/>
      <c r="AB336" s="69"/>
      <c r="AC336" s="69"/>
      <c r="AD336" s="65">
        <f t="shared" ref="AD336:AG337" si="78">B336</f>
        <v>119</v>
      </c>
      <c r="AE336" s="65" t="str">
        <f t="shared" si="78"/>
        <v>PLESS Nico</v>
      </c>
      <c r="AF336" s="65" t="str">
        <f t="shared" si="78"/>
        <v>St. Pölten</v>
      </c>
      <c r="AG336" s="65">
        <f t="shared" si="78"/>
        <v>0</v>
      </c>
    </row>
    <row r="337" spans="1:33" s="12" customFormat="1" ht="15.75" x14ac:dyDescent="0.2">
      <c r="A337" s="65">
        <f t="shared" si="69"/>
        <v>72</v>
      </c>
      <c r="B337" s="73">
        <v>41</v>
      </c>
      <c r="C337" s="74" t="s">
        <v>69</v>
      </c>
      <c r="D337" s="75" t="s">
        <v>36</v>
      </c>
      <c r="E337" s="78"/>
      <c r="F337" s="66">
        <f t="shared" si="70"/>
        <v>4.3099999999999996</v>
      </c>
      <c r="G337" s="67">
        <f t="shared" si="71"/>
        <v>72</v>
      </c>
      <c r="H337" s="68"/>
      <c r="I337" s="76">
        <v>4.3099999999999996</v>
      </c>
      <c r="J337" s="76"/>
      <c r="K337" s="76"/>
      <c r="L337" s="76"/>
      <c r="M337" s="76"/>
      <c r="N337" s="76"/>
      <c r="O337" s="76"/>
      <c r="P337" s="76"/>
      <c r="Q337" s="76"/>
      <c r="R337" s="76"/>
      <c r="S337" s="76"/>
      <c r="T337" s="76"/>
      <c r="U337" s="76"/>
      <c r="V337" s="76"/>
      <c r="W337" s="76"/>
      <c r="X337" s="76"/>
      <c r="Y337" s="76"/>
      <c r="Z337" s="76"/>
      <c r="AA337" s="77"/>
      <c r="AB337" s="69"/>
      <c r="AC337" s="69"/>
      <c r="AD337" s="65">
        <f t="shared" si="78"/>
        <v>41</v>
      </c>
      <c r="AE337" s="65" t="str">
        <f t="shared" si="78"/>
        <v>POLT Andrea</v>
      </c>
      <c r="AF337" s="65" t="str">
        <f t="shared" si="78"/>
        <v>Wien</v>
      </c>
      <c r="AG337" s="65">
        <f t="shared" si="78"/>
        <v>0</v>
      </c>
    </row>
    <row r="338" spans="1:33" s="12" customFormat="1" ht="15.75" x14ac:dyDescent="0.2">
      <c r="A338" s="65">
        <f t="shared" si="69"/>
        <v>206</v>
      </c>
      <c r="B338" s="73">
        <v>42</v>
      </c>
      <c r="C338" s="74" t="s">
        <v>70</v>
      </c>
      <c r="D338" s="75" t="s">
        <v>36</v>
      </c>
      <c r="E338" s="31"/>
      <c r="F338" s="66">
        <f t="shared" si="70"/>
        <v>5.65</v>
      </c>
      <c r="G338" s="67">
        <f t="shared" si="71"/>
        <v>206</v>
      </c>
      <c r="H338" s="68"/>
      <c r="I338" s="76">
        <v>5.65</v>
      </c>
      <c r="J338" s="76"/>
      <c r="K338" s="76">
        <v>11.02</v>
      </c>
      <c r="L338" s="76"/>
      <c r="M338" s="76"/>
      <c r="N338" s="76"/>
      <c r="O338" s="76"/>
      <c r="P338" s="76"/>
      <c r="Q338" s="76"/>
      <c r="R338" s="76"/>
      <c r="S338" s="76"/>
      <c r="T338" s="76"/>
      <c r="U338" s="76"/>
      <c r="V338" s="76"/>
      <c r="W338" s="76"/>
      <c r="X338" s="76"/>
      <c r="Y338" s="76"/>
      <c r="Z338" s="76"/>
      <c r="AA338" s="77"/>
      <c r="AB338" s="69"/>
      <c r="AC338" s="69"/>
      <c r="AE338" s="12" t="str">
        <f t="shared" ref="AE338:AF341" si="79">C338</f>
        <v>POLT Jonas</v>
      </c>
      <c r="AF338" s="12" t="str">
        <f t="shared" si="79"/>
        <v>Wien</v>
      </c>
    </row>
    <row r="339" spans="1:33" s="12" customFormat="1" ht="15.75" x14ac:dyDescent="0.2">
      <c r="A339" s="65">
        <f t="shared" si="69"/>
        <v>397</v>
      </c>
      <c r="B339" s="73">
        <v>43</v>
      </c>
      <c r="C339" s="74" t="s">
        <v>71</v>
      </c>
      <c r="D339" s="75" t="s">
        <v>36</v>
      </c>
      <c r="E339" s="31"/>
      <c r="F339" s="66">
        <f t="shared" si="70"/>
        <v>13.18</v>
      </c>
      <c r="G339" s="67">
        <f t="shared" si="71"/>
        <v>397</v>
      </c>
      <c r="H339" s="68"/>
      <c r="I339" s="76">
        <v>13.18</v>
      </c>
      <c r="J339" s="76"/>
      <c r="K339" s="76"/>
      <c r="L339" s="76"/>
      <c r="M339" s="76"/>
      <c r="N339" s="76"/>
      <c r="O339" s="76"/>
      <c r="P339" s="76"/>
      <c r="Q339" s="76"/>
      <c r="R339" s="76"/>
      <c r="S339" s="76"/>
      <c r="T339" s="76"/>
      <c r="U339" s="76"/>
      <c r="V339" s="76"/>
      <c r="W339" s="76"/>
      <c r="X339" s="76"/>
      <c r="Y339" s="76"/>
      <c r="Z339" s="76"/>
      <c r="AA339" s="77"/>
      <c r="AB339" s="69"/>
      <c r="AC339" s="69"/>
      <c r="AD339" s="65">
        <f>B339</f>
        <v>43</v>
      </c>
      <c r="AE339" s="65" t="str">
        <f t="shared" si="79"/>
        <v>POLT Tobias</v>
      </c>
      <c r="AF339" s="65" t="str">
        <f t="shared" si="79"/>
        <v>Wien</v>
      </c>
      <c r="AG339" s="65">
        <f>E339</f>
        <v>0</v>
      </c>
    </row>
    <row r="340" spans="1:33" s="12" customFormat="1" ht="15.75" x14ac:dyDescent="0.2">
      <c r="A340" s="65">
        <f t="shared" si="69"/>
        <v>156</v>
      </c>
      <c r="B340" s="73">
        <v>311</v>
      </c>
      <c r="C340" s="74" t="s">
        <v>343</v>
      </c>
      <c r="D340" s="75" t="s">
        <v>283</v>
      </c>
      <c r="E340" s="31"/>
      <c r="F340" s="66">
        <f t="shared" si="70"/>
        <v>5.13</v>
      </c>
      <c r="G340" s="67">
        <f t="shared" si="71"/>
        <v>156</v>
      </c>
      <c r="H340" s="68"/>
      <c r="I340" s="76">
        <v>5.13</v>
      </c>
      <c r="J340" s="76"/>
      <c r="K340" s="76"/>
      <c r="L340" s="76"/>
      <c r="M340" s="76"/>
      <c r="N340" s="76"/>
      <c r="O340" s="76"/>
      <c r="P340" s="76"/>
      <c r="Q340" s="76"/>
      <c r="R340" s="76"/>
      <c r="S340" s="76"/>
      <c r="T340" s="76"/>
      <c r="U340" s="76"/>
      <c r="V340" s="76"/>
      <c r="W340" s="76"/>
      <c r="X340" s="76"/>
      <c r="Y340" s="76"/>
      <c r="Z340" s="76"/>
      <c r="AA340" s="77"/>
      <c r="AB340" s="69"/>
      <c r="AC340" s="69"/>
      <c r="AD340" s="12">
        <f>B340</f>
        <v>311</v>
      </c>
      <c r="AE340" s="12" t="str">
        <f t="shared" si="79"/>
        <v>PROVILIJ max</v>
      </c>
      <c r="AF340" s="12" t="str">
        <f t="shared" si="79"/>
        <v>Deutsch-Wagram</v>
      </c>
    </row>
    <row r="341" spans="1:33" s="12" customFormat="1" ht="15.75" x14ac:dyDescent="0.2">
      <c r="A341" s="65">
        <f t="shared" si="69"/>
        <v>135</v>
      </c>
      <c r="B341" s="73">
        <v>360</v>
      </c>
      <c r="C341" s="74" t="s">
        <v>389</v>
      </c>
      <c r="D341" s="75" t="s">
        <v>36</v>
      </c>
      <c r="E341" s="31"/>
      <c r="F341" s="66">
        <f t="shared" si="70"/>
        <v>4.96</v>
      </c>
      <c r="G341" s="67">
        <f t="shared" si="71"/>
        <v>135</v>
      </c>
      <c r="H341" s="68"/>
      <c r="I341" s="76">
        <v>5.38</v>
      </c>
      <c r="J341" s="76"/>
      <c r="K341" s="76">
        <v>5.05</v>
      </c>
      <c r="L341" s="76"/>
      <c r="M341" s="76">
        <v>4.96</v>
      </c>
      <c r="N341" s="76"/>
      <c r="O341" s="76"/>
      <c r="P341" s="76"/>
      <c r="Q341" s="76"/>
      <c r="R341" s="76"/>
      <c r="S341" s="76"/>
      <c r="T341" s="76"/>
      <c r="U341" s="76"/>
      <c r="V341" s="76"/>
      <c r="W341" s="76"/>
      <c r="X341" s="76"/>
      <c r="Y341" s="76"/>
      <c r="Z341" s="76"/>
      <c r="AA341" s="77"/>
      <c r="AB341" s="69"/>
      <c r="AC341" s="69"/>
      <c r="AD341" s="65">
        <f>B341</f>
        <v>360</v>
      </c>
      <c r="AE341" s="65" t="str">
        <f t="shared" si="79"/>
        <v>PUCHBAUER Paul</v>
      </c>
      <c r="AF341" s="65" t="str">
        <f t="shared" si="79"/>
        <v>Wien</v>
      </c>
      <c r="AG341" s="65">
        <f>E341</f>
        <v>0</v>
      </c>
    </row>
    <row r="342" spans="1:33" s="12" customFormat="1" ht="15.75" x14ac:dyDescent="0.2">
      <c r="A342" s="65">
        <f t="shared" si="69"/>
        <v>23</v>
      </c>
      <c r="B342" s="73">
        <v>124</v>
      </c>
      <c r="C342" s="79" t="s">
        <v>161</v>
      </c>
      <c r="D342" s="80" t="s">
        <v>36</v>
      </c>
      <c r="E342" s="78"/>
      <c r="F342" s="66">
        <f t="shared" si="70"/>
        <v>3.62</v>
      </c>
      <c r="G342" s="67">
        <f t="shared" si="71"/>
        <v>23</v>
      </c>
      <c r="H342" s="68"/>
      <c r="I342" s="76">
        <v>3.62</v>
      </c>
      <c r="J342" s="76"/>
      <c r="K342" s="76"/>
      <c r="L342" s="76"/>
      <c r="M342" s="76"/>
      <c r="N342" s="76"/>
      <c r="O342" s="76"/>
      <c r="P342" s="76"/>
      <c r="Q342" s="76"/>
      <c r="R342" s="76"/>
      <c r="S342" s="76"/>
      <c r="T342" s="76"/>
      <c r="U342" s="76"/>
      <c r="V342" s="76"/>
      <c r="W342" s="76"/>
      <c r="X342" s="76"/>
      <c r="Y342" s="76"/>
      <c r="Z342" s="76"/>
      <c r="AA342" s="77"/>
      <c r="AB342" s="69"/>
      <c r="AC342" s="69"/>
    </row>
    <row r="343" spans="1:33" s="12" customFormat="1" ht="15.75" x14ac:dyDescent="0.2">
      <c r="A343" s="65">
        <f t="shared" si="69"/>
        <v>193</v>
      </c>
      <c r="B343" s="73">
        <v>70</v>
      </c>
      <c r="C343" s="74" t="s">
        <v>103</v>
      </c>
      <c r="D343" s="75" t="s">
        <v>104</v>
      </c>
      <c r="E343" s="31"/>
      <c r="F343" s="66">
        <f t="shared" si="70"/>
        <v>5.46</v>
      </c>
      <c r="G343" s="67">
        <f t="shared" si="71"/>
        <v>193</v>
      </c>
      <c r="H343" s="68"/>
      <c r="I343" s="76">
        <v>7.71</v>
      </c>
      <c r="J343" s="76"/>
      <c r="K343" s="76">
        <v>5.46</v>
      </c>
      <c r="L343" s="76"/>
      <c r="M343" s="76"/>
      <c r="N343" s="76"/>
      <c r="O343" s="76"/>
      <c r="P343" s="76"/>
      <c r="Q343" s="76"/>
      <c r="R343" s="76"/>
      <c r="S343" s="76"/>
      <c r="T343" s="76"/>
      <c r="U343" s="76"/>
      <c r="V343" s="76"/>
      <c r="W343" s="76"/>
      <c r="X343" s="76"/>
      <c r="Y343" s="76"/>
      <c r="Z343" s="76"/>
      <c r="AA343" s="77"/>
      <c r="AB343" s="69"/>
      <c r="AC343" s="69"/>
      <c r="AD343" s="65">
        <f t="shared" ref="AD343:AG345" si="80">B343</f>
        <v>70</v>
      </c>
      <c r="AE343" s="65" t="str">
        <f t="shared" si="80"/>
        <v>Rafael</v>
      </c>
      <c r="AF343" s="65" t="str">
        <f t="shared" si="80"/>
        <v>NÖ</v>
      </c>
      <c r="AG343" s="65">
        <f t="shared" si="80"/>
        <v>0</v>
      </c>
    </row>
    <row r="344" spans="1:33" s="12" customFormat="1" ht="15.75" x14ac:dyDescent="0.2">
      <c r="A344" s="65">
        <f t="shared" si="69"/>
        <v>392</v>
      </c>
      <c r="B344" s="73">
        <v>203</v>
      </c>
      <c r="C344" s="74" t="s">
        <v>246</v>
      </c>
      <c r="D344" s="75" t="s">
        <v>36</v>
      </c>
      <c r="E344" s="31"/>
      <c r="F344" s="66">
        <f t="shared" si="70"/>
        <v>12.37</v>
      </c>
      <c r="G344" s="67">
        <f t="shared" si="71"/>
        <v>392</v>
      </c>
      <c r="H344" s="68"/>
      <c r="I344" s="76">
        <v>12.37</v>
      </c>
      <c r="J344" s="76"/>
      <c r="K344" s="76"/>
      <c r="L344" s="76"/>
      <c r="M344" s="76"/>
      <c r="N344" s="76"/>
      <c r="O344" s="76"/>
      <c r="P344" s="76"/>
      <c r="Q344" s="76"/>
      <c r="R344" s="76"/>
      <c r="S344" s="76"/>
      <c r="T344" s="76"/>
      <c r="U344" s="76"/>
      <c r="V344" s="76"/>
      <c r="W344" s="76"/>
      <c r="X344" s="76"/>
      <c r="Y344" s="76"/>
      <c r="Z344" s="76"/>
      <c r="AA344" s="77"/>
      <c r="AB344" s="69"/>
      <c r="AC344" s="69"/>
      <c r="AD344" s="65">
        <f t="shared" si="80"/>
        <v>203</v>
      </c>
      <c r="AE344" s="65" t="str">
        <f t="shared" si="80"/>
        <v>RAHMANI Lainab</v>
      </c>
      <c r="AF344" s="65" t="str">
        <f t="shared" si="80"/>
        <v>Wien</v>
      </c>
      <c r="AG344" s="65">
        <f t="shared" si="80"/>
        <v>0</v>
      </c>
    </row>
    <row r="345" spans="1:33" s="12" customFormat="1" ht="15.75" x14ac:dyDescent="0.2">
      <c r="A345" s="65">
        <f t="shared" ref="A345:A408" si="81">G345</f>
        <v>31</v>
      </c>
      <c r="B345" s="73">
        <v>73</v>
      </c>
      <c r="C345" s="74" t="s">
        <v>107</v>
      </c>
      <c r="D345" s="75" t="s">
        <v>36</v>
      </c>
      <c r="E345" s="31"/>
      <c r="F345" s="66">
        <f t="shared" ref="F345:F408" si="82">IF(SUM(H345:AB345)&gt;0,MIN(H345:AB345)," ")</f>
        <v>3.78</v>
      </c>
      <c r="G345" s="67">
        <f t="shared" ref="G345:G408" si="83">IF(ISNUMBER(F345),RANK(F345,$F$25:$F$539,1)," ")</f>
        <v>31</v>
      </c>
      <c r="H345" s="68"/>
      <c r="I345" s="76">
        <v>4.1500000000000004</v>
      </c>
      <c r="J345" s="76"/>
      <c r="K345" s="76">
        <v>3.81</v>
      </c>
      <c r="L345" s="76"/>
      <c r="M345" s="76">
        <v>3.78</v>
      </c>
      <c r="N345" s="76"/>
      <c r="O345" s="76"/>
      <c r="P345" s="76"/>
      <c r="Q345" s="76"/>
      <c r="R345" s="76"/>
      <c r="S345" s="76"/>
      <c r="T345" s="76"/>
      <c r="U345" s="76"/>
      <c r="V345" s="76"/>
      <c r="W345" s="76"/>
      <c r="X345" s="76"/>
      <c r="Y345" s="76"/>
      <c r="Z345" s="76"/>
      <c r="AA345" s="77"/>
      <c r="AB345" s="69"/>
      <c r="AC345" s="69"/>
      <c r="AD345" s="65">
        <f t="shared" si="80"/>
        <v>73</v>
      </c>
      <c r="AE345" s="65" t="str">
        <f t="shared" si="80"/>
        <v>RAIH Konrad</v>
      </c>
      <c r="AF345" s="65" t="str">
        <f t="shared" si="80"/>
        <v>Wien</v>
      </c>
      <c r="AG345" s="65">
        <f t="shared" si="80"/>
        <v>0</v>
      </c>
    </row>
    <row r="346" spans="1:33" s="12" customFormat="1" ht="15.75" x14ac:dyDescent="0.2">
      <c r="A346" s="65">
        <f t="shared" si="81"/>
        <v>317</v>
      </c>
      <c r="B346" s="73">
        <v>15</v>
      </c>
      <c r="C346" s="74" t="s">
        <v>42</v>
      </c>
      <c r="D346" s="75" t="s">
        <v>40</v>
      </c>
      <c r="E346" s="31"/>
      <c r="F346" s="66">
        <f t="shared" si="82"/>
        <v>7.81</v>
      </c>
      <c r="G346" s="67">
        <f t="shared" si="83"/>
        <v>317</v>
      </c>
      <c r="H346" s="68"/>
      <c r="I346" s="76">
        <v>7.81</v>
      </c>
      <c r="J346" s="76"/>
      <c r="K346" s="76"/>
      <c r="L346" s="76"/>
      <c r="M346" s="76"/>
      <c r="N346" s="76"/>
      <c r="O346" s="76"/>
      <c r="P346" s="76"/>
      <c r="Q346" s="76"/>
      <c r="R346" s="76"/>
      <c r="S346" s="76"/>
      <c r="T346" s="76"/>
      <c r="U346" s="76"/>
      <c r="V346" s="76"/>
      <c r="W346" s="76"/>
      <c r="X346" s="76"/>
      <c r="Y346" s="76"/>
      <c r="Z346" s="76"/>
      <c r="AA346" s="77"/>
      <c r="AB346" s="69"/>
      <c r="AC346" s="69"/>
      <c r="AE346" s="12" t="str">
        <f>C346</f>
        <v>RAMHARTER Selina</v>
      </c>
    </row>
    <row r="347" spans="1:33" s="12" customFormat="1" ht="15.75" x14ac:dyDescent="0.2">
      <c r="A347" s="65">
        <f t="shared" si="81"/>
        <v>47</v>
      </c>
      <c r="B347" s="73">
        <v>126</v>
      </c>
      <c r="C347" s="74" t="s">
        <v>163</v>
      </c>
      <c r="D347" s="75" t="s">
        <v>36</v>
      </c>
      <c r="E347" s="31"/>
      <c r="F347" s="66">
        <f t="shared" si="82"/>
        <v>3.87</v>
      </c>
      <c r="G347" s="67">
        <f t="shared" si="83"/>
        <v>47</v>
      </c>
      <c r="H347" s="68"/>
      <c r="I347" s="76">
        <v>3.87</v>
      </c>
      <c r="J347" s="76"/>
      <c r="K347" s="76"/>
      <c r="L347" s="76"/>
      <c r="M347" s="76"/>
      <c r="N347" s="76"/>
      <c r="O347" s="76"/>
      <c r="P347" s="76"/>
      <c r="Q347" s="76"/>
      <c r="R347" s="76"/>
      <c r="S347" s="76"/>
      <c r="T347" s="76"/>
      <c r="U347" s="76"/>
      <c r="V347" s="76"/>
      <c r="W347" s="76"/>
      <c r="X347" s="76"/>
      <c r="Y347" s="76"/>
      <c r="Z347" s="76"/>
      <c r="AA347" s="77"/>
      <c r="AB347" s="69"/>
      <c r="AC347" s="69"/>
      <c r="AD347" s="65">
        <f>B347</f>
        <v>126</v>
      </c>
      <c r="AE347" s="65" t="str">
        <f>C347</f>
        <v>Reporter</v>
      </c>
      <c r="AF347" s="65" t="str">
        <f>D347</f>
        <v>Wien</v>
      </c>
      <c r="AG347" s="65">
        <f>E347</f>
        <v>0</v>
      </c>
    </row>
    <row r="348" spans="1:33" s="12" customFormat="1" ht="15.75" x14ac:dyDescent="0.2">
      <c r="A348" s="65">
        <f t="shared" si="81"/>
        <v>30</v>
      </c>
      <c r="B348" s="73">
        <v>79</v>
      </c>
      <c r="C348" s="74" t="s">
        <v>113</v>
      </c>
      <c r="D348" s="75" t="s">
        <v>36</v>
      </c>
      <c r="E348" s="31"/>
      <c r="F348" s="66">
        <f t="shared" si="82"/>
        <v>3.74</v>
      </c>
      <c r="G348" s="67">
        <f t="shared" si="83"/>
        <v>30</v>
      </c>
      <c r="H348" s="68"/>
      <c r="I348" s="76">
        <v>3.74</v>
      </c>
      <c r="J348" s="76"/>
      <c r="K348" s="76"/>
      <c r="L348" s="76"/>
      <c r="M348" s="76"/>
      <c r="N348" s="76"/>
      <c r="O348" s="76"/>
      <c r="P348" s="76"/>
      <c r="Q348" s="76"/>
      <c r="R348" s="76"/>
      <c r="S348" s="76"/>
      <c r="T348" s="76"/>
      <c r="U348" s="76"/>
      <c r="V348" s="76"/>
      <c r="W348" s="76"/>
      <c r="X348" s="76"/>
      <c r="Y348" s="76"/>
      <c r="Z348" s="76"/>
      <c r="AA348" s="77"/>
      <c r="AB348" s="69"/>
      <c r="AC348" s="69"/>
    </row>
    <row r="349" spans="1:33" s="12" customFormat="1" ht="15.75" x14ac:dyDescent="0.2">
      <c r="A349" s="65" t="str">
        <f t="shared" si="81"/>
        <v xml:space="preserve"> </v>
      </c>
      <c r="B349" s="73">
        <v>17</v>
      </c>
      <c r="C349" s="74" t="s">
        <v>45</v>
      </c>
      <c r="D349" s="75"/>
      <c r="E349" s="31"/>
      <c r="F349" s="66" t="str">
        <f t="shared" si="82"/>
        <v xml:space="preserve"> </v>
      </c>
      <c r="G349" s="67" t="str">
        <f t="shared" si="83"/>
        <v xml:space="preserve"> </v>
      </c>
      <c r="H349" s="68"/>
      <c r="I349" s="76"/>
      <c r="J349" s="76"/>
      <c r="K349" s="76"/>
      <c r="L349" s="76"/>
      <c r="M349" s="76"/>
      <c r="N349" s="76"/>
      <c r="O349" s="76"/>
      <c r="P349" s="76"/>
      <c r="Q349" s="76"/>
      <c r="R349" s="76"/>
      <c r="S349" s="76"/>
      <c r="T349" s="76"/>
      <c r="U349" s="76"/>
      <c r="V349" s="76"/>
      <c r="W349" s="76"/>
      <c r="X349" s="76"/>
      <c r="Y349" s="76"/>
      <c r="Z349" s="76"/>
      <c r="AA349" s="77"/>
      <c r="AB349" s="69"/>
      <c r="AC349" s="69"/>
      <c r="AD349" s="65">
        <f t="shared" ref="AD349:AG350" si="84">B349</f>
        <v>17</v>
      </c>
      <c r="AE349" s="65" t="str">
        <f t="shared" si="84"/>
        <v>RETZ Misha</v>
      </c>
      <c r="AF349" s="65">
        <f t="shared" si="84"/>
        <v>0</v>
      </c>
      <c r="AG349" s="65">
        <f t="shared" si="84"/>
        <v>0</v>
      </c>
    </row>
    <row r="350" spans="1:33" s="12" customFormat="1" ht="15.75" x14ac:dyDescent="0.2">
      <c r="A350" s="65">
        <f t="shared" si="81"/>
        <v>328</v>
      </c>
      <c r="B350" s="73">
        <v>71</v>
      </c>
      <c r="C350" s="74" t="s">
        <v>105</v>
      </c>
      <c r="D350" s="75" t="s">
        <v>104</v>
      </c>
      <c r="E350" s="31"/>
      <c r="F350" s="66">
        <f t="shared" si="82"/>
        <v>8.25</v>
      </c>
      <c r="G350" s="67">
        <f t="shared" si="83"/>
        <v>328</v>
      </c>
      <c r="H350" s="68"/>
      <c r="I350" s="76">
        <v>8.25</v>
      </c>
      <c r="J350" s="76"/>
      <c r="K350" s="76">
        <v>8.99</v>
      </c>
      <c r="L350" s="76"/>
      <c r="M350" s="76"/>
      <c r="N350" s="76"/>
      <c r="O350" s="76"/>
      <c r="P350" s="76"/>
      <c r="Q350" s="76"/>
      <c r="R350" s="76"/>
      <c r="S350" s="76"/>
      <c r="T350" s="76"/>
      <c r="U350" s="76"/>
      <c r="V350" s="76"/>
      <c r="W350" s="76"/>
      <c r="X350" s="76"/>
      <c r="Y350" s="76"/>
      <c r="Z350" s="76"/>
      <c r="AA350" s="77"/>
      <c r="AB350" s="69"/>
      <c r="AC350" s="69"/>
      <c r="AD350" s="65">
        <f t="shared" si="84"/>
        <v>71</v>
      </c>
      <c r="AE350" s="65" t="str">
        <f t="shared" si="84"/>
        <v xml:space="preserve">Ricardo </v>
      </c>
      <c r="AF350" s="65" t="str">
        <f t="shared" si="84"/>
        <v>NÖ</v>
      </c>
      <c r="AG350" s="65">
        <f t="shared" si="84"/>
        <v>0</v>
      </c>
    </row>
    <row r="351" spans="1:33" s="12" customFormat="1" ht="15.75" x14ac:dyDescent="0.2">
      <c r="A351" s="65">
        <f t="shared" si="81"/>
        <v>232</v>
      </c>
      <c r="B351" s="73">
        <v>342</v>
      </c>
      <c r="C351" s="74" t="s">
        <v>370</v>
      </c>
      <c r="D351" s="75" t="s">
        <v>36</v>
      </c>
      <c r="E351" s="31"/>
      <c r="F351" s="66">
        <f t="shared" si="82"/>
        <v>5.9</v>
      </c>
      <c r="G351" s="67">
        <f t="shared" si="83"/>
        <v>232</v>
      </c>
      <c r="H351" s="68"/>
      <c r="I351" s="76">
        <v>5.9</v>
      </c>
      <c r="J351" s="76"/>
      <c r="K351" s="76"/>
      <c r="L351" s="76"/>
      <c r="M351" s="76"/>
      <c r="N351" s="76"/>
      <c r="O351" s="76"/>
      <c r="P351" s="76"/>
      <c r="Q351" s="76"/>
      <c r="R351" s="76"/>
      <c r="S351" s="76"/>
      <c r="T351" s="76"/>
      <c r="U351" s="76"/>
      <c r="V351" s="76"/>
      <c r="W351" s="76"/>
      <c r="X351" s="76"/>
      <c r="Y351" s="76"/>
      <c r="Z351" s="76"/>
      <c r="AA351" s="77"/>
      <c r="AB351" s="69"/>
      <c r="AC351" s="69"/>
      <c r="AE351" s="12" t="str">
        <f t="shared" ref="AE351:AF353" si="85">C351</f>
        <v>Rihem</v>
      </c>
      <c r="AF351" s="12" t="str">
        <f t="shared" si="85"/>
        <v>Wien</v>
      </c>
    </row>
    <row r="352" spans="1:33" s="12" customFormat="1" ht="15.75" x14ac:dyDescent="0.2">
      <c r="A352" s="65">
        <f t="shared" si="81"/>
        <v>198</v>
      </c>
      <c r="B352" s="73">
        <v>290</v>
      </c>
      <c r="C352" s="74" t="s">
        <v>323</v>
      </c>
      <c r="D352" s="75" t="s">
        <v>36</v>
      </c>
      <c r="E352" s="31"/>
      <c r="F352" s="66">
        <f t="shared" si="82"/>
        <v>5.56</v>
      </c>
      <c r="G352" s="67">
        <f t="shared" si="83"/>
        <v>198</v>
      </c>
      <c r="H352" s="68"/>
      <c r="I352" s="76">
        <v>5.56</v>
      </c>
      <c r="J352" s="76"/>
      <c r="K352" s="76"/>
      <c r="L352" s="76"/>
      <c r="M352" s="76"/>
      <c r="N352" s="76"/>
      <c r="O352" s="76"/>
      <c r="P352" s="76"/>
      <c r="Q352" s="76"/>
      <c r="R352" s="76"/>
      <c r="S352" s="76"/>
      <c r="T352" s="76"/>
      <c r="U352" s="76"/>
      <c r="V352" s="76"/>
      <c r="W352" s="76"/>
      <c r="X352" s="76"/>
      <c r="Y352" s="76"/>
      <c r="Z352" s="76"/>
      <c r="AA352" s="77"/>
      <c r="AB352" s="69"/>
      <c r="AC352" s="69"/>
      <c r="AD352" s="65">
        <f>B352</f>
        <v>290</v>
      </c>
      <c r="AE352" s="65" t="str">
        <f t="shared" si="85"/>
        <v>Robert</v>
      </c>
      <c r="AF352" s="65" t="str">
        <f t="shared" si="85"/>
        <v>Wien</v>
      </c>
      <c r="AG352" s="65">
        <f>E352</f>
        <v>0</v>
      </c>
    </row>
    <row r="353" spans="1:33" s="12" customFormat="1" ht="15.75" x14ac:dyDescent="0.2">
      <c r="A353" s="65">
        <f t="shared" si="81"/>
        <v>179</v>
      </c>
      <c r="B353" s="73">
        <v>185</v>
      </c>
      <c r="C353" s="74" t="s">
        <v>227</v>
      </c>
      <c r="D353" s="75" t="s">
        <v>36</v>
      </c>
      <c r="E353" s="31"/>
      <c r="F353" s="66">
        <f t="shared" si="82"/>
        <v>5.3</v>
      </c>
      <c r="G353" s="67">
        <f t="shared" si="83"/>
        <v>179</v>
      </c>
      <c r="H353" s="68"/>
      <c r="I353" s="76">
        <v>5.3</v>
      </c>
      <c r="J353" s="76"/>
      <c r="K353" s="76">
        <v>9.2200000000000006</v>
      </c>
      <c r="L353" s="76"/>
      <c r="M353" s="76"/>
      <c r="N353" s="76"/>
      <c r="O353" s="76"/>
      <c r="P353" s="76"/>
      <c r="Q353" s="76"/>
      <c r="R353" s="76"/>
      <c r="S353" s="76"/>
      <c r="T353" s="76"/>
      <c r="U353" s="76"/>
      <c r="V353" s="76"/>
      <c r="W353" s="76"/>
      <c r="X353" s="76"/>
      <c r="Y353" s="76"/>
      <c r="Z353" s="76"/>
      <c r="AA353" s="77"/>
      <c r="AB353" s="69"/>
      <c r="AC353" s="69"/>
      <c r="AD353" s="65">
        <f>B353</f>
        <v>185</v>
      </c>
      <c r="AE353" s="65" t="str">
        <f t="shared" si="85"/>
        <v>Robin</v>
      </c>
      <c r="AF353" s="65" t="str">
        <f t="shared" si="85"/>
        <v>Wien</v>
      </c>
      <c r="AG353" s="65">
        <f>E353</f>
        <v>0</v>
      </c>
    </row>
    <row r="354" spans="1:33" s="12" customFormat="1" ht="15.75" x14ac:dyDescent="0.2">
      <c r="A354" s="65">
        <f t="shared" si="81"/>
        <v>243</v>
      </c>
      <c r="B354" s="73">
        <v>369</v>
      </c>
      <c r="C354" s="74" t="s">
        <v>398</v>
      </c>
      <c r="D354" s="75" t="s">
        <v>36</v>
      </c>
      <c r="E354" s="31"/>
      <c r="F354" s="66">
        <f t="shared" si="82"/>
        <v>6.07</v>
      </c>
      <c r="G354" s="67">
        <f t="shared" si="83"/>
        <v>243</v>
      </c>
      <c r="H354" s="68"/>
      <c r="I354" s="76">
        <v>6.07</v>
      </c>
      <c r="J354" s="76"/>
      <c r="K354" s="76"/>
      <c r="L354" s="76"/>
      <c r="M354" s="76"/>
      <c r="N354" s="76"/>
      <c r="O354" s="76"/>
      <c r="P354" s="76"/>
      <c r="Q354" s="76"/>
      <c r="R354" s="76"/>
      <c r="S354" s="76"/>
      <c r="T354" s="76"/>
      <c r="U354" s="76"/>
      <c r="V354" s="76"/>
      <c r="W354" s="76"/>
      <c r="X354" s="76"/>
      <c r="Y354" s="76"/>
      <c r="Z354" s="76"/>
      <c r="AA354" s="77"/>
      <c r="AB354" s="69"/>
      <c r="AC354" s="69"/>
    </row>
    <row r="355" spans="1:33" s="12" customFormat="1" ht="15.75" x14ac:dyDescent="0.2">
      <c r="A355" s="65">
        <f t="shared" si="81"/>
        <v>62</v>
      </c>
      <c r="B355" s="73">
        <v>206</v>
      </c>
      <c r="C355" s="74" t="s">
        <v>248</v>
      </c>
      <c r="D355" s="75" t="s">
        <v>36</v>
      </c>
      <c r="E355" s="78"/>
      <c r="F355" s="66">
        <f t="shared" si="82"/>
        <v>4.09</v>
      </c>
      <c r="G355" s="67">
        <f t="shared" si="83"/>
        <v>62</v>
      </c>
      <c r="H355" s="68"/>
      <c r="I355" s="76">
        <v>4.13</v>
      </c>
      <c r="J355" s="76"/>
      <c r="K355" s="76">
        <v>8.35</v>
      </c>
      <c r="L355" s="76"/>
      <c r="M355" s="76">
        <v>4.09</v>
      </c>
      <c r="N355" s="76"/>
      <c r="O355" s="76"/>
      <c r="P355" s="76"/>
      <c r="Q355" s="76"/>
      <c r="R355" s="76"/>
      <c r="S355" s="76"/>
      <c r="T355" s="76"/>
      <c r="U355" s="76"/>
      <c r="V355" s="76"/>
      <c r="W355" s="76"/>
      <c r="X355" s="76"/>
      <c r="Y355" s="76"/>
      <c r="Z355" s="76"/>
      <c r="AA355" s="77"/>
      <c r="AB355" s="69"/>
      <c r="AC355" s="69"/>
    </row>
    <row r="356" spans="1:33" s="12" customFormat="1" ht="15.75" x14ac:dyDescent="0.2">
      <c r="A356" s="65">
        <f t="shared" si="81"/>
        <v>364</v>
      </c>
      <c r="B356" s="73">
        <v>204</v>
      </c>
      <c r="C356" s="74" t="s">
        <v>247</v>
      </c>
      <c r="D356" s="75" t="s">
        <v>36</v>
      </c>
      <c r="E356" s="31"/>
      <c r="F356" s="66">
        <f t="shared" si="82"/>
        <v>10.029999999999999</v>
      </c>
      <c r="G356" s="67">
        <f t="shared" si="83"/>
        <v>364</v>
      </c>
      <c r="H356" s="68"/>
      <c r="I356" s="76">
        <v>10.029999999999999</v>
      </c>
      <c r="J356" s="76"/>
      <c r="K356" s="76"/>
      <c r="L356" s="76"/>
      <c r="M356" s="76"/>
      <c r="N356" s="76"/>
      <c r="O356" s="76"/>
      <c r="P356" s="76"/>
      <c r="Q356" s="76"/>
      <c r="R356" s="76"/>
      <c r="S356" s="76"/>
      <c r="T356" s="76"/>
      <c r="U356" s="76"/>
      <c r="V356" s="76"/>
      <c r="W356" s="76"/>
      <c r="X356" s="76"/>
      <c r="Y356" s="76"/>
      <c r="Z356" s="76"/>
      <c r="AA356" s="77"/>
      <c r="AB356" s="69"/>
      <c r="AC356" s="69"/>
      <c r="AD356" s="65">
        <f t="shared" ref="AD356:AG358" si="86">B356</f>
        <v>204</v>
      </c>
      <c r="AE356" s="65" t="str">
        <f t="shared" si="86"/>
        <v>Rosa</v>
      </c>
      <c r="AF356" s="65" t="str">
        <f t="shared" si="86"/>
        <v>Wien</v>
      </c>
      <c r="AG356" s="65">
        <f t="shared" si="86"/>
        <v>0</v>
      </c>
    </row>
    <row r="357" spans="1:33" s="12" customFormat="1" ht="15.75" x14ac:dyDescent="0.2">
      <c r="A357" s="65">
        <f t="shared" si="81"/>
        <v>316</v>
      </c>
      <c r="B357" s="73">
        <v>249</v>
      </c>
      <c r="C357" s="74" t="s">
        <v>282</v>
      </c>
      <c r="D357" s="75" t="s">
        <v>36</v>
      </c>
      <c r="E357" s="31"/>
      <c r="F357" s="66">
        <f t="shared" si="82"/>
        <v>7.8</v>
      </c>
      <c r="G357" s="67">
        <f t="shared" si="83"/>
        <v>316</v>
      </c>
      <c r="H357" s="68"/>
      <c r="I357" s="76">
        <v>7.8</v>
      </c>
      <c r="J357" s="76"/>
      <c r="K357" s="76"/>
      <c r="L357" s="76"/>
      <c r="M357" s="76"/>
      <c r="N357" s="76"/>
      <c r="O357" s="76"/>
      <c r="P357" s="76"/>
      <c r="Q357" s="76"/>
      <c r="R357" s="76"/>
      <c r="S357" s="76"/>
      <c r="T357" s="76"/>
      <c r="U357" s="76"/>
      <c r="V357" s="76"/>
      <c r="W357" s="76"/>
      <c r="X357" s="76"/>
      <c r="Y357" s="76"/>
      <c r="Z357" s="76"/>
      <c r="AA357" s="77"/>
      <c r="AB357" s="69"/>
      <c r="AC357" s="69"/>
      <c r="AD357" s="65">
        <f t="shared" si="86"/>
        <v>249</v>
      </c>
      <c r="AE357" s="65" t="str">
        <f t="shared" si="86"/>
        <v>ROTH Nora</v>
      </c>
      <c r="AF357" s="65" t="str">
        <f t="shared" si="86"/>
        <v>Wien</v>
      </c>
      <c r="AG357" s="65">
        <f t="shared" si="86"/>
        <v>0</v>
      </c>
    </row>
    <row r="358" spans="1:33" s="12" customFormat="1" ht="15.75" x14ac:dyDescent="0.2">
      <c r="A358" s="65">
        <f t="shared" si="81"/>
        <v>233</v>
      </c>
      <c r="B358" s="73">
        <v>349</v>
      </c>
      <c r="C358" s="74" t="s">
        <v>374</v>
      </c>
      <c r="D358" s="75" t="s">
        <v>375</v>
      </c>
      <c r="E358" s="31"/>
      <c r="F358" s="66">
        <f t="shared" si="82"/>
        <v>5.91</v>
      </c>
      <c r="G358" s="67">
        <f t="shared" si="83"/>
        <v>233</v>
      </c>
      <c r="H358" s="68"/>
      <c r="I358" s="76">
        <v>5.91</v>
      </c>
      <c r="J358" s="76"/>
      <c r="K358" s="76"/>
      <c r="L358" s="76"/>
      <c r="M358" s="76"/>
      <c r="N358" s="76"/>
      <c r="O358" s="76"/>
      <c r="P358" s="76"/>
      <c r="Q358" s="76"/>
      <c r="R358" s="76"/>
      <c r="S358" s="76"/>
      <c r="T358" s="76"/>
      <c r="U358" s="76"/>
      <c r="V358" s="76"/>
      <c r="W358" s="76"/>
      <c r="X358" s="76"/>
      <c r="Y358" s="76"/>
      <c r="Z358" s="76"/>
      <c r="AA358" s="77"/>
      <c r="AB358" s="69"/>
      <c r="AC358" s="69"/>
      <c r="AD358" s="65">
        <f t="shared" si="86"/>
        <v>349</v>
      </c>
      <c r="AE358" s="65" t="str">
        <f t="shared" si="86"/>
        <v>RUBENDORFER Florian</v>
      </c>
      <c r="AF358" s="65" t="str">
        <f t="shared" si="86"/>
        <v>Göllersdorf</v>
      </c>
      <c r="AG358" s="65">
        <f t="shared" si="86"/>
        <v>0</v>
      </c>
    </row>
    <row r="359" spans="1:33" s="12" customFormat="1" ht="15.75" x14ac:dyDescent="0.2">
      <c r="A359" s="65">
        <f t="shared" si="81"/>
        <v>259</v>
      </c>
      <c r="B359" s="73">
        <v>260</v>
      </c>
      <c r="C359" s="74" t="s">
        <v>219</v>
      </c>
      <c r="D359" s="75" t="s">
        <v>36</v>
      </c>
      <c r="E359" s="31"/>
      <c r="F359" s="66">
        <f t="shared" si="82"/>
        <v>6.29</v>
      </c>
      <c r="G359" s="67">
        <f t="shared" si="83"/>
        <v>259</v>
      </c>
      <c r="H359" s="68"/>
      <c r="I359" s="76">
        <v>6.29</v>
      </c>
      <c r="J359" s="76"/>
      <c r="K359" s="76"/>
      <c r="L359" s="76"/>
      <c r="M359" s="76"/>
      <c r="N359" s="76"/>
      <c r="O359" s="76"/>
      <c r="P359" s="76"/>
      <c r="Q359" s="76"/>
      <c r="R359" s="76"/>
      <c r="S359" s="76"/>
      <c r="T359" s="76"/>
      <c r="U359" s="76"/>
      <c r="V359" s="76"/>
      <c r="W359" s="76"/>
      <c r="X359" s="76"/>
      <c r="Y359" s="76"/>
      <c r="Z359" s="76"/>
      <c r="AA359" s="77"/>
      <c r="AB359" s="69"/>
      <c r="AC359" s="69"/>
      <c r="AE359" s="12" t="str">
        <f>C359</f>
        <v>Samuel</v>
      </c>
    </row>
    <row r="360" spans="1:33" s="12" customFormat="1" ht="15.75" x14ac:dyDescent="0.2">
      <c r="A360" s="65">
        <f t="shared" si="81"/>
        <v>408</v>
      </c>
      <c r="B360" s="73">
        <v>176</v>
      </c>
      <c r="C360" s="74" t="s">
        <v>219</v>
      </c>
      <c r="D360" s="75" t="s">
        <v>36</v>
      </c>
      <c r="E360" s="31"/>
      <c r="F360" s="66">
        <f t="shared" si="82"/>
        <v>17.82</v>
      </c>
      <c r="G360" s="67">
        <f t="shared" si="83"/>
        <v>408</v>
      </c>
      <c r="H360" s="68"/>
      <c r="I360" s="76">
        <v>17.82</v>
      </c>
      <c r="J360" s="76"/>
      <c r="K360" s="76"/>
      <c r="L360" s="76"/>
      <c r="M360" s="76"/>
      <c r="N360" s="76"/>
      <c r="O360" s="76"/>
      <c r="P360" s="76"/>
      <c r="Q360" s="76"/>
      <c r="R360" s="76"/>
      <c r="S360" s="76"/>
      <c r="T360" s="76"/>
      <c r="U360" s="76"/>
      <c r="V360" s="76"/>
      <c r="W360" s="76"/>
      <c r="X360" s="76"/>
      <c r="Y360" s="76"/>
      <c r="Z360" s="76"/>
      <c r="AA360" s="77"/>
      <c r="AB360" s="69"/>
      <c r="AC360" s="69"/>
    </row>
    <row r="361" spans="1:33" s="12" customFormat="1" ht="15.75" x14ac:dyDescent="0.2">
      <c r="A361" s="65">
        <f t="shared" si="81"/>
        <v>210</v>
      </c>
      <c r="B361" s="73">
        <v>192</v>
      </c>
      <c r="C361" s="74" t="s">
        <v>233</v>
      </c>
      <c r="D361" s="75" t="s">
        <v>36</v>
      </c>
      <c r="E361" s="31"/>
      <c r="F361" s="66">
        <f t="shared" si="82"/>
        <v>5.68</v>
      </c>
      <c r="G361" s="67">
        <f t="shared" si="83"/>
        <v>210</v>
      </c>
      <c r="H361" s="68"/>
      <c r="I361" s="76">
        <v>5.79</v>
      </c>
      <c r="J361" s="76"/>
      <c r="K361" s="76">
        <v>6.46</v>
      </c>
      <c r="L361" s="76"/>
      <c r="M361" s="76">
        <v>5.68</v>
      </c>
      <c r="N361" s="76"/>
      <c r="O361" s="76"/>
      <c r="P361" s="76"/>
      <c r="Q361" s="76"/>
      <c r="R361" s="76"/>
      <c r="S361" s="76"/>
      <c r="T361" s="76"/>
      <c r="U361" s="76"/>
      <c r="V361" s="76"/>
      <c r="W361" s="76"/>
      <c r="X361" s="76"/>
      <c r="Y361" s="76"/>
      <c r="Z361" s="76"/>
      <c r="AA361" s="77"/>
      <c r="AB361" s="69"/>
      <c r="AC361" s="69"/>
      <c r="AE361" s="12" t="str">
        <f>C361</f>
        <v>Sandra</v>
      </c>
      <c r="AF361" s="12" t="str">
        <f>D361</f>
        <v>Wien</v>
      </c>
    </row>
    <row r="362" spans="1:33" s="12" customFormat="1" ht="15.75" x14ac:dyDescent="0.2">
      <c r="A362" s="65">
        <f t="shared" si="81"/>
        <v>253</v>
      </c>
      <c r="B362" s="73">
        <v>322</v>
      </c>
      <c r="C362" s="74" t="s">
        <v>154</v>
      </c>
      <c r="D362" s="75" t="s">
        <v>353</v>
      </c>
      <c r="E362" s="31"/>
      <c r="F362" s="66">
        <f t="shared" si="82"/>
        <v>6.17</v>
      </c>
      <c r="G362" s="67">
        <f t="shared" si="83"/>
        <v>253</v>
      </c>
      <c r="H362" s="68"/>
      <c r="I362" s="76">
        <v>6.17</v>
      </c>
      <c r="J362" s="76"/>
      <c r="K362" s="76"/>
      <c r="L362" s="76"/>
      <c r="M362" s="76"/>
      <c r="N362" s="76"/>
      <c r="O362" s="76"/>
      <c r="P362" s="76"/>
      <c r="Q362" s="76"/>
      <c r="R362" s="76"/>
      <c r="S362" s="76"/>
      <c r="T362" s="76"/>
      <c r="U362" s="76"/>
      <c r="V362" s="76"/>
      <c r="W362" s="76"/>
      <c r="X362" s="76"/>
      <c r="Y362" s="76"/>
      <c r="Z362" s="76"/>
      <c r="AA362" s="77"/>
      <c r="AB362" s="69"/>
      <c r="AC362" s="69"/>
      <c r="AE362" s="12" t="str">
        <f>C362</f>
        <v>Santiago</v>
      </c>
    </row>
    <row r="363" spans="1:33" s="12" customFormat="1" ht="15.75" x14ac:dyDescent="0.2">
      <c r="A363" s="65">
        <f t="shared" si="81"/>
        <v>315</v>
      </c>
      <c r="B363" s="73">
        <v>117</v>
      </c>
      <c r="C363" s="74" t="s">
        <v>154</v>
      </c>
      <c r="D363" s="75" t="s">
        <v>36</v>
      </c>
      <c r="E363" s="31"/>
      <c r="F363" s="66">
        <f t="shared" si="82"/>
        <v>7.78</v>
      </c>
      <c r="G363" s="67">
        <f t="shared" si="83"/>
        <v>315</v>
      </c>
      <c r="H363" s="68"/>
      <c r="I363" s="76">
        <v>7.78</v>
      </c>
      <c r="J363" s="76"/>
      <c r="K363" s="76"/>
      <c r="L363" s="76"/>
      <c r="M363" s="76"/>
      <c r="N363" s="76"/>
      <c r="O363" s="76"/>
      <c r="P363" s="76"/>
      <c r="Q363" s="76"/>
      <c r="R363" s="76"/>
      <c r="S363" s="76"/>
      <c r="T363" s="76"/>
      <c r="U363" s="76"/>
      <c r="V363" s="76"/>
      <c r="W363" s="76"/>
      <c r="X363" s="76"/>
      <c r="Y363" s="76"/>
      <c r="Z363" s="76"/>
      <c r="AA363" s="77"/>
      <c r="AB363" s="69"/>
      <c r="AC363" s="69"/>
      <c r="AE363" s="12" t="str">
        <f>C363</f>
        <v>Santiago</v>
      </c>
    </row>
    <row r="364" spans="1:33" s="12" customFormat="1" ht="15.75" x14ac:dyDescent="0.2">
      <c r="A364" s="65">
        <f t="shared" si="81"/>
        <v>390</v>
      </c>
      <c r="B364" s="73">
        <v>53</v>
      </c>
      <c r="C364" s="74" t="s">
        <v>84</v>
      </c>
      <c r="D364" s="75" t="s">
        <v>36</v>
      </c>
      <c r="E364" s="31"/>
      <c r="F364" s="66">
        <f t="shared" si="82"/>
        <v>11.94</v>
      </c>
      <c r="G364" s="67">
        <f t="shared" si="83"/>
        <v>390</v>
      </c>
      <c r="H364" s="68"/>
      <c r="I364" s="76">
        <v>11.94</v>
      </c>
      <c r="J364" s="76"/>
      <c r="K364" s="76"/>
      <c r="L364" s="76"/>
      <c r="M364" s="76"/>
      <c r="N364" s="76"/>
      <c r="O364" s="76"/>
      <c r="P364" s="76"/>
      <c r="Q364" s="76"/>
      <c r="R364" s="76"/>
      <c r="S364" s="76"/>
      <c r="T364" s="76"/>
      <c r="U364" s="76"/>
      <c r="V364" s="76"/>
      <c r="W364" s="76"/>
      <c r="X364" s="76"/>
      <c r="Y364" s="76"/>
      <c r="Z364" s="76"/>
      <c r="AA364" s="77"/>
      <c r="AB364" s="69"/>
      <c r="AC364" s="69"/>
    </row>
    <row r="365" spans="1:33" s="12" customFormat="1" ht="15.75" x14ac:dyDescent="0.2">
      <c r="A365" s="65">
        <f t="shared" si="81"/>
        <v>166</v>
      </c>
      <c r="B365" s="73">
        <v>375</v>
      </c>
      <c r="C365" s="74" t="s">
        <v>404</v>
      </c>
      <c r="D365" s="75" t="s">
        <v>36</v>
      </c>
      <c r="E365" s="31"/>
      <c r="F365" s="66">
        <f t="shared" si="82"/>
        <v>5.19</v>
      </c>
      <c r="G365" s="67">
        <f t="shared" si="83"/>
        <v>166</v>
      </c>
      <c r="H365" s="68"/>
      <c r="I365" s="76">
        <v>5.19</v>
      </c>
      <c r="J365" s="76"/>
      <c r="K365" s="76"/>
      <c r="L365" s="76"/>
      <c r="M365" s="76"/>
      <c r="N365" s="76"/>
      <c r="O365" s="76"/>
      <c r="P365" s="76"/>
      <c r="Q365" s="76"/>
      <c r="R365" s="76"/>
      <c r="S365" s="76"/>
      <c r="T365" s="76"/>
      <c r="U365" s="76"/>
      <c r="V365" s="76"/>
      <c r="W365" s="76"/>
      <c r="X365" s="76"/>
      <c r="Y365" s="76"/>
      <c r="Z365" s="76"/>
      <c r="AA365" s="77"/>
      <c r="AB365" s="69"/>
      <c r="AC365" s="69"/>
      <c r="AD365" s="65">
        <f>B365</f>
        <v>375</v>
      </c>
      <c r="AE365" s="65" t="str">
        <f>C365</f>
        <v>SCERTER Jonas</v>
      </c>
      <c r="AF365" s="65" t="str">
        <f>D365</f>
        <v>Wien</v>
      </c>
      <c r="AG365" s="65">
        <f>E365</f>
        <v>0</v>
      </c>
    </row>
    <row r="366" spans="1:33" s="12" customFormat="1" ht="15.75" x14ac:dyDescent="0.2">
      <c r="A366" s="65">
        <f t="shared" si="81"/>
        <v>290</v>
      </c>
      <c r="B366" s="73">
        <v>372</v>
      </c>
      <c r="C366" s="74" t="s">
        <v>401</v>
      </c>
      <c r="D366" s="75" t="s">
        <v>36</v>
      </c>
      <c r="E366" s="31"/>
      <c r="F366" s="66">
        <f t="shared" si="82"/>
        <v>7.03</v>
      </c>
      <c r="G366" s="67">
        <f t="shared" si="83"/>
        <v>290</v>
      </c>
      <c r="H366" s="68"/>
      <c r="I366" s="76">
        <v>11.48</v>
      </c>
      <c r="J366" s="76"/>
      <c r="K366" s="76">
        <v>7.03</v>
      </c>
      <c r="L366" s="76"/>
      <c r="M366" s="76"/>
      <c r="N366" s="76"/>
      <c r="O366" s="76"/>
      <c r="P366" s="76"/>
      <c r="Q366" s="76"/>
      <c r="R366" s="76"/>
      <c r="S366" s="76"/>
      <c r="T366" s="76"/>
      <c r="U366" s="76"/>
      <c r="V366" s="76"/>
      <c r="W366" s="76"/>
      <c r="X366" s="76"/>
      <c r="Y366" s="76"/>
      <c r="Z366" s="76"/>
      <c r="AA366" s="77"/>
      <c r="AB366" s="69"/>
      <c r="AC366" s="69"/>
      <c r="AE366" s="12" t="str">
        <f t="shared" ref="AE366:AE377" si="87">C366</f>
        <v>SCHALY Nina</v>
      </c>
    </row>
    <row r="367" spans="1:33" s="12" customFormat="1" ht="15.75" x14ac:dyDescent="0.2">
      <c r="A367" s="65">
        <f t="shared" si="81"/>
        <v>41</v>
      </c>
      <c r="B367" s="73">
        <v>256</v>
      </c>
      <c r="C367" s="74" t="s">
        <v>289</v>
      </c>
      <c r="D367" s="75" t="s">
        <v>290</v>
      </c>
      <c r="E367" s="31"/>
      <c r="F367" s="66">
        <f t="shared" si="82"/>
        <v>3.86</v>
      </c>
      <c r="G367" s="67">
        <f t="shared" si="83"/>
        <v>41</v>
      </c>
      <c r="H367" s="68"/>
      <c r="I367" s="76">
        <v>3.86</v>
      </c>
      <c r="J367" s="76"/>
      <c r="K367" s="76"/>
      <c r="L367" s="76"/>
      <c r="M367" s="76"/>
      <c r="N367" s="76"/>
      <c r="O367" s="76"/>
      <c r="P367" s="76"/>
      <c r="Q367" s="76"/>
      <c r="R367" s="76"/>
      <c r="S367" s="76"/>
      <c r="T367" s="76"/>
      <c r="U367" s="76"/>
      <c r="V367" s="76"/>
      <c r="W367" s="76"/>
      <c r="X367" s="76"/>
      <c r="Y367" s="76"/>
      <c r="Z367" s="76"/>
      <c r="AA367" s="77"/>
      <c r="AB367" s="69"/>
      <c r="AC367" s="69"/>
      <c r="AD367" s="12">
        <f>B367</f>
        <v>256</v>
      </c>
      <c r="AE367" s="12" t="str">
        <f t="shared" si="87"/>
        <v>SCHMIDINGER Verena</v>
      </c>
    </row>
    <row r="368" spans="1:33" s="12" customFormat="1" ht="15.75" x14ac:dyDescent="0.2">
      <c r="A368" s="65">
        <f t="shared" si="81"/>
        <v>81</v>
      </c>
      <c r="B368" s="73">
        <v>359</v>
      </c>
      <c r="C368" s="74" t="s">
        <v>388</v>
      </c>
      <c r="D368" s="75" t="s">
        <v>36</v>
      </c>
      <c r="E368" s="31"/>
      <c r="F368" s="66">
        <f t="shared" si="82"/>
        <v>4.3600000000000003</v>
      </c>
      <c r="G368" s="67">
        <f t="shared" si="83"/>
        <v>81</v>
      </c>
      <c r="H368" s="68"/>
      <c r="I368" s="76">
        <v>4.3600000000000003</v>
      </c>
      <c r="J368" s="76"/>
      <c r="K368" s="76"/>
      <c r="L368" s="76"/>
      <c r="M368" s="76"/>
      <c r="N368" s="76"/>
      <c r="O368" s="76"/>
      <c r="P368" s="76"/>
      <c r="Q368" s="76"/>
      <c r="R368" s="76"/>
      <c r="S368" s="76"/>
      <c r="T368" s="76"/>
      <c r="U368" s="76"/>
      <c r="V368" s="76"/>
      <c r="W368" s="76"/>
      <c r="X368" s="76"/>
      <c r="Y368" s="76"/>
      <c r="Z368" s="76"/>
      <c r="AA368" s="77"/>
      <c r="AB368" s="69"/>
      <c r="AC368" s="69"/>
      <c r="AD368" s="65">
        <f>B368</f>
        <v>359</v>
      </c>
      <c r="AE368" s="65" t="str">
        <f t="shared" si="87"/>
        <v>SCHMIDT Daniel</v>
      </c>
      <c r="AF368" s="65" t="str">
        <f>D368</f>
        <v>Wien</v>
      </c>
      <c r="AG368" s="65">
        <f>E368</f>
        <v>0</v>
      </c>
    </row>
    <row r="369" spans="1:33" s="12" customFormat="1" ht="15.75" x14ac:dyDescent="0.2">
      <c r="A369" s="65">
        <f t="shared" si="81"/>
        <v>17</v>
      </c>
      <c r="B369" s="73">
        <v>358</v>
      </c>
      <c r="C369" s="74" t="s">
        <v>387</v>
      </c>
      <c r="D369" s="75" t="s">
        <v>36</v>
      </c>
      <c r="E369" s="31"/>
      <c r="F369" s="66">
        <f t="shared" si="82"/>
        <v>3.54</v>
      </c>
      <c r="G369" s="67">
        <f t="shared" si="83"/>
        <v>17</v>
      </c>
      <c r="H369" s="68"/>
      <c r="I369" s="76">
        <v>3.54</v>
      </c>
      <c r="J369" s="76"/>
      <c r="K369" s="76"/>
      <c r="L369" s="76"/>
      <c r="M369" s="76"/>
      <c r="N369" s="76"/>
      <c r="O369" s="76"/>
      <c r="P369" s="76"/>
      <c r="Q369" s="76"/>
      <c r="R369" s="76"/>
      <c r="S369" s="76"/>
      <c r="T369" s="76"/>
      <c r="U369" s="76"/>
      <c r="V369" s="76"/>
      <c r="W369" s="76"/>
      <c r="X369" s="76"/>
      <c r="Y369" s="76"/>
      <c r="Z369" s="76"/>
      <c r="AA369" s="77"/>
      <c r="AB369" s="69"/>
      <c r="AC369" s="69"/>
      <c r="AE369" s="12" t="str">
        <f t="shared" si="87"/>
        <v>SCHMIDT Florian</v>
      </c>
    </row>
    <row r="370" spans="1:33" s="12" customFormat="1" ht="15.75" x14ac:dyDescent="0.2">
      <c r="A370" s="65">
        <f t="shared" si="81"/>
        <v>49</v>
      </c>
      <c r="B370" s="73">
        <v>138</v>
      </c>
      <c r="C370" s="79" t="s">
        <v>176</v>
      </c>
      <c r="D370" s="80" t="s">
        <v>177</v>
      </c>
      <c r="E370" s="78"/>
      <c r="F370" s="66">
        <f t="shared" si="82"/>
        <v>3.9</v>
      </c>
      <c r="G370" s="67">
        <f t="shared" si="83"/>
        <v>49</v>
      </c>
      <c r="H370" s="68"/>
      <c r="I370" s="76">
        <v>3.9</v>
      </c>
      <c r="J370" s="76"/>
      <c r="K370" s="76"/>
      <c r="L370" s="76"/>
      <c r="M370" s="76"/>
      <c r="N370" s="76"/>
      <c r="O370" s="76"/>
      <c r="P370" s="76"/>
      <c r="Q370" s="76"/>
      <c r="R370" s="76"/>
      <c r="S370" s="76"/>
      <c r="T370" s="76"/>
      <c r="U370" s="76"/>
      <c r="V370" s="76"/>
      <c r="W370" s="76"/>
      <c r="X370" s="76"/>
      <c r="Y370" s="76"/>
      <c r="Z370" s="76"/>
      <c r="AA370" s="77"/>
      <c r="AB370" s="69"/>
      <c r="AC370" s="69"/>
      <c r="AE370" s="12" t="str">
        <f t="shared" si="87"/>
        <v>SCHMIDT Thomas</v>
      </c>
    </row>
    <row r="371" spans="1:33" s="12" customFormat="1" ht="15.75" x14ac:dyDescent="0.2">
      <c r="A371" s="65">
        <f t="shared" si="81"/>
        <v>14</v>
      </c>
      <c r="B371" s="73">
        <v>306</v>
      </c>
      <c r="C371" s="74" t="s">
        <v>336</v>
      </c>
      <c r="D371" s="75"/>
      <c r="E371" s="78"/>
      <c r="F371" s="66">
        <f t="shared" si="82"/>
        <v>3.5</v>
      </c>
      <c r="G371" s="67">
        <f t="shared" si="83"/>
        <v>14</v>
      </c>
      <c r="H371" s="68"/>
      <c r="I371" s="76">
        <v>3.5</v>
      </c>
      <c r="J371" s="76"/>
      <c r="K371" s="76"/>
      <c r="L371" s="76"/>
      <c r="M371" s="76"/>
      <c r="N371" s="76"/>
      <c r="O371" s="76"/>
      <c r="P371" s="76"/>
      <c r="Q371" s="76"/>
      <c r="R371" s="76"/>
      <c r="S371" s="76"/>
      <c r="T371" s="76"/>
      <c r="U371" s="76"/>
      <c r="V371" s="76"/>
      <c r="W371" s="76"/>
      <c r="X371" s="76"/>
      <c r="Y371" s="76"/>
      <c r="Z371" s="76"/>
      <c r="AA371" s="77"/>
      <c r="AB371" s="69"/>
      <c r="AC371" s="69"/>
      <c r="AE371" s="12" t="str">
        <f t="shared" si="87"/>
        <v>SCHULTE Lisa</v>
      </c>
      <c r="AF371" s="12">
        <f>D371</f>
        <v>0</v>
      </c>
    </row>
    <row r="372" spans="1:33" s="12" customFormat="1" ht="15.75" x14ac:dyDescent="0.2">
      <c r="A372" s="65">
        <f t="shared" si="81"/>
        <v>148</v>
      </c>
      <c r="B372" s="73">
        <v>406</v>
      </c>
      <c r="C372" s="74" t="s">
        <v>429</v>
      </c>
      <c r="D372" s="75" t="s">
        <v>36</v>
      </c>
      <c r="E372" s="31"/>
      <c r="F372" s="66">
        <f t="shared" si="82"/>
        <v>5.05</v>
      </c>
      <c r="G372" s="67">
        <f t="shared" si="83"/>
        <v>148</v>
      </c>
      <c r="H372" s="68"/>
      <c r="I372" s="76">
        <v>5.89</v>
      </c>
      <c r="J372" s="76"/>
      <c r="K372" s="76">
        <v>5.13</v>
      </c>
      <c r="L372" s="76"/>
      <c r="M372" s="76">
        <v>5.05</v>
      </c>
      <c r="N372" s="76"/>
      <c r="O372" s="76"/>
      <c r="P372" s="76"/>
      <c r="Q372" s="76"/>
      <c r="R372" s="76"/>
      <c r="S372" s="76"/>
      <c r="T372" s="76"/>
      <c r="U372" s="76"/>
      <c r="V372" s="76"/>
      <c r="W372" s="76"/>
      <c r="X372" s="76"/>
      <c r="Y372" s="76"/>
      <c r="Z372" s="76"/>
      <c r="AA372" s="77"/>
      <c r="AB372" s="69"/>
      <c r="AC372" s="69"/>
      <c r="AE372" s="12" t="str">
        <f t="shared" si="87"/>
        <v>SCHULZ Julia</v>
      </c>
      <c r="AF372" s="12" t="str">
        <f>D372</f>
        <v>Wien</v>
      </c>
    </row>
    <row r="373" spans="1:33" s="12" customFormat="1" ht="15.75" x14ac:dyDescent="0.2">
      <c r="A373" s="65">
        <f t="shared" si="81"/>
        <v>83</v>
      </c>
      <c r="B373" s="73">
        <v>105</v>
      </c>
      <c r="C373" s="74" t="s">
        <v>141</v>
      </c>
      <c r="D373" s="75" t="s">
        <v>142</v>
      </c>
      <c r="E373" s="31"/>
      <c r="F373" s="66">
        <f t="shared" si="82"/>
        <v>4.4000000000000004</v>
      </c>
      <c r="G373" s="67">
        <f t="shared" si="83"/>
        <v>83</v>
      </c>
      <c r="H373" s="68"/>
      <c r="I373" s="76">
        <v>4.4000000000000004</v>
      </c>
      <c r="J373" s="76"/>
      <c r="K373" s="76"/>
      <c r="L373" s="76"/>
      <c r="M373" s="76"/>
      <c r="N373" s="76"/>
      <c r="O373" s="76"/>
      <c r="P373" s="76"/>
      <c r="Q373" s="76"/>
      <c r="R373" s="76"/>
      <c r="S373" s="76"/>
      <c r="T373" s="76"/>
      <c r="U373" s="76"/>
      <c r="V373" s="76"/>
      <c r="W373" s="76"/>
      <c r="X373" s="76"/>
      <c r="Y373" s="76"/>
      <c r="Z373" s="76"/>
      <c r="AA373" s="77"/>
      <c r="AB373" s="69"/>
      <c r="AC373" s="69"/>
      <c r="AD373" s="65">
        <f>B373</f>
        <v>105</v>
      </c>
      <c r="AE373" s="65" t="str">
        <f t="shared" si="87"/>
        <v>SCHWABL Sebastian</v>
      </c>
      <c r="AF373" s="65" t="str">
        <f>D373</f>
        <v>Biedermannsdorf</v>
      </c>
      <c r="AG373" s="65">
        <f>E373</f>
        <v>0</v>
      </c>
    </row>
    <row r="374" spans="1:33" s="12" customFormat="1" ht="15.75" x14ac:dyDescent="0.2">
      <c r="A374" s="65">
        <f t="shared" si="81"/>
        <v>41</v>
      </c>
      <c r="B374" s="73">
        <v>63</v>
      </c>
      <c r="C374" s="74" t="s">
        <v>95</v>
      </c>
      <c r="D374" s="75" t="s">
        <v>36</v>
      </c>
      <c r="E374" s="31"/>
      <c r="F374" s="66">
        <f t="shared" si="82"/>
        <v>3.86</v>
      </c>
      <c r="G374" s="67">
        <f t="shared" si="83"/>
        <v>41</v>
      </c>
      <c r="H374" s="68"/>
      <c r="I374" s="76">
        <v>4.1399999999999997</v>
      </c>
      <c r="J374" s="76"/>
      <c r="K374" s="76">
        <v>7</v>
      </c>
      <c r="L374" s="76"/>
      <c r="M374" s="76">
        <v>3.86</v>
      </c>
      <c r="N374" s="76"/>
      <c r="O374" s="76">
        <v>4.38</v>
      </c>
      <c r="P374" s="76"/>
      <c r="Q374" s="76"/>
      <c r="R374" s="76"/>
      <c r="S374" s="76"/>
      <c r="T374" s="76"/>
      <c r="U374" s="76"/>
      <c r="V374" s="76"/>
      <c r="W374" s="76"/>
      <c r="X374" s="76"/>
      <c r="Y374" s="76"/>
      <c r="Z374" s="76"/>
      <c r="AA374" s="77"/>
      <c r="AB374" s="69"/>
      <c r="AC374" s="69"/>
      <c r="AD374" s="65">
        <f>B374</f>
        <v>63</v>
      </c>
      <c r="AE374" s="65" t="str">
        <f t="shared" si="87"/>
        <v>Sebastian</v>
      </c>
      <c r="AF374" s="65" t="str">
        <f>D374</f>
        <v>Wien</v>
      </c>
      <c r="AG374" s="65">
        <f>E374</f>
        <v>0</v>
      </c>
    </row>
    <row r="375" spans="1:33" s="12" customFormat="1" ht="15.75" x14ac:dyDescent="0.2">
      <c r="A375" s="65">
        <f t="shared" si="81"/>
        <v>321</v>
      </c>
      <c r="B375" s="73">
        <v>335</v>
      </c>
      <c r="C375" s="74" t="s">
        <v>363</v>
      </c>
      <c r="D375" s="75" t="s">
        <v>36</v>
      </c>
      <c r="E375" s="31"/>
      <c r="F375" s="66">
        <f t="shared" si="82"/>
        <v>7.9</v>
      </c>
      <c r="G375" s="67">
        <f t="shared" si="83"/>
        <v>321</v>
      </c>
      <c r="H375" s="68"/>
      <c r="I375" s="76">
        <v>7.9</v>
      </c>
      <c r="J375" s="76"/>
      <c r="K375" s="76"/>
      <c r="L375" s="76"/>
      <c r="M375" s="76"/>
      <c r="N375" s="76"/>
      <c r="O375" s="76"/>
      <c r="P375" s="76"/>
      <c r="Q375" s="76"/>
      <c r="R375" s="76"/>
      <c r="S375" s="76"/>
      <c r="T375" s="76"/>
      <c r="U375" s="76"/>
      <c r="V375" s="76"/>
      <c r="W375" s="76"/>
      <c r="X375" s="76"/>
      <c r="Y375" s="76"/>
      <c r="Z375" s="76"/>
      <c r="AA375" s="77"/>
      <c r="AB375" s="69"/>
      <c r="AC375" s="69"/>
      <c r="AE375" s="12" t="str">
        <f t="shared" si="87"/>
        <v>SEGONI Sofia</v>
      </c>
    </row>
    <row r="376" spans="1:33" s="12" customFormat="1" ht="15.75" x14ac:dyDescent="0.2">
      <c r="A376" s="65">
        <f t="shared" si="81"/>
        <v>75</v>
      </c>
      <c r="B376" s="73">
        <v>93</v>
      </c>
      <c r="C376" s="74" t="s">
        <v>128</v>
      </c>
      <c r="D376" s="75" t="s">
        <v>129</v>
      </c>
      <c r="E376" s="31"/>
      <c r="F376" s="66">
        <f t="shared" si="82"/>
        <v>4.32</v>
      </c>
      <c r="G376" s="67">
        <f t="shared" si="83"/>
        <v>75</v>
      </c>
      <c r="H376" s="68"/>
      <c r="I376" s="76">
        <v>4.47</v>
      </c>
      <c r="J376" s="76"/>
      <c r="K376" s="76">
        <v>4.32</v>
      </c>
      <c r="L376" s="76"/>
      <c r="M376" s="76"/>
      <c r="N376" s="76"/>
      <c r="O376" s="76"/>
      <c r="P376" s="76"/>
      <c r="Q376" s="76"/>
      <c r="R376" s="76"/>
      <c r="S376" s="76"/>
      <c r="T376" s="76"/>
      <c r="U376" s="76"/>
      <c r="V376" s="76"/>
      <c r="W376" s="76"/>
      <c r="X376" s="76"/>
      <c r="Y376" s="76"/>
      <c r="Z376" s="76"/>
      <c r="AA376" s="77"/>
      <c r="AB376" s="69"/>
      <c r="AC376" s="69"/>
      <c r="AD376" s="65">
        <f>B376</f>
        <v>93</v>
      </c>
      <c r="AE376" s="65" t="str">
        <f t="shared" si="87"/>
        <v>SEKYRA Simon</v>
      </c>
      <c r="AF376" s="65" t="str">
        <f>D376</f>
        <v>Wr. Neustadt</v>
      </c>
      <c r="AG376" s="65">
        <f>E376</f>
        <v>0</v>
      </c>
    </row>
    <row r="377" spans="1:33" s="12" customFormat="1" ht="15.75" x14ac:dyDescent="0.2">
      <c r="A377" s="65">
        <f t="shared" si="81"/>
        <v>191</v>
      </c>
      <c r="B377" s="73">
        <v>143</v>
      </c>
      <c r="C377" s="74" t="s">
        <v>183</v>
      </c>
      <c r="D377" s="75" t="s">
        <v>36</v>
      </c>
      <c r="E377" s="31"/>
      <c r="F377" s="66">
        <f t="shared" si="82"/>
        <v>5.45</v>
      </c>
      <c r="G377" s="67">
        <f t="shared" si="83"/>
        <v>191</v>
      </c>
      <c r="H377" s="68"/>
      <c r="I377" s="76">
        <v>5.45</v>
      </c>
      <c r="J377" s="76"/>
      <c r="K377" s="76"/>
      <c r="L377" s="76"/>
      <c r="M377" s="76"/>
      <c r="N377" s="76"/>
      <c r="O377" s="76"/>
      <c r="P377" s="76"/>
      <c r="Q377" s="76"/>
      <c r="R377" s="76"/>
      <c r="S377" s="76"/>
      <c r="T377" s="76"/>
      <c r="U377" s="76"/>
      <c r="V377" s="76"/>
      <c r="W377" s="76"/>
      <c r="X377" s="76"/>
      <c r="Y377" s="76"/>
      <c r="Z377" s="76"/>
      <c r="AA377" s="77"/>
      <c r="AB377" s="69"/>
      <c r="AC377" s="69"/>
      <c r="AD377" s="65">
        <f>B377</f>
        <v>143</v>
      </c>
      <c r="AE377" s="65" t="str">
        <f t="shared" si="87"/>
        <v>SEPPER Carolyn</v>
      </c>
      <c r="AF377" s="65" t="str">
        <f>D377</f>
        <v>Wien</v>
      </c>
      <c r="AG377" s="65">
        <f>E377</f>
        <v>0</v>
      </c>
    </row>
    <row r="378" spans="1:33" s="12" customFormat="1" ht="15.75" x14ac:dyDescent="0.2">
      <c r="A378" s="65">
        <f t="shared" si="81"/>
        <v>79</v>
      </c>
      <c r="B378" s="73">
        <v>193</v>
      </c>
      <c r="C378" s="74" t="s">
        <v>234</v>
      </c>
      <c r="D378" s="75" t="s">
        <v>36</v>
      </c>
      <c r="E378" s="31"/>
      <c r="F378" s="66">
        <f t="shared" si="82"/>
        <v>4.34</v>
      </c>
      <c r="G378" s="67">
        <f t="shared" si="83"/>
        <v>79</v>
      </c>
      <c r="H378" s="68"/>
      <c r="I378" s="76">
        <v>4.34</v>
      </c>
      <c r="J378" s="76"/>
      <c r="K378" s="76"/>
      <c r="L378" s="76"/>
      <c r="M378" s="76"/>
      <c r="N378" s="76"/>
      <c r="O378" s="76"/>
      <c r="P378" s="76"/>
      <c r="Q378" s="76"/>
      <c r="R378" s="76"/>
      <c r="S378" s="76"/>
      <c r="T378" s="76"/>
      <c r="U378" s="76"/>
      <c r="V378" s="76"/>
      <c r="W378" s="76"/>
      <c r="X378" s="76"/>
      <c r="Y378" s="76"/>
      <c r="Z378" s="76"/>
      <c r="AA378" s="77"/>
      <c r="AB378" s="3"/>
      <c r="AC378" s="3"/>
      <c r="AD378" s="1"/>
      <c r="AE378" s="1"/>
      <c r="AF378" s="1"/>
      <c r="AG378" s="1"/>
    </row>
    <row r="379" spans="1:33" s="12" customFormat="1" ht="15.75" x14ac:dyDescent="0.2">
      <c r="A379" s="65">
        <f t="shared" si="81"/>
        <v>21</v>
      </c>
      <c r="B379" s="73">
        <v>329</v>
      </c>
      <c r="C379" s="74" t="s">
        <v>360</v>
      </c>
      <c r="D379" s="75" t="s">
        <v>36</v>
      </c>
      <c r="E379" s="31"/>
      <c r="F379" s="66">
        <f t="shared" si="82"/>
        <v>3.58</v>
      </c>
      <c r="G379" s="67">
        <f t="shared" si="83"/>
        <v>21</v>
      </c>
      <c r="H379" s="68"/>
      <c r="I379" s="76">
        <v>3.9</v>
      </c>
      <c r="J379" s="76"/>
      <c r="K379" s="76">
        <v>3.58</v>
      </c>
      <c r="L379" s="76"/>
      <c r="M379" s="76"/>
      <c r="N379" s="76"/>
      <c r="O379" s="76"/>
      <c r="P379" s="76"/>
      <c r="Q379" s="76"/>
      <c r="R379" s="76"/>
      <c r="S379" s="76"/>
      <c r="T379" s="76"/>
      <c r="U379" s="76"/>
      <c r="V379" s="76"/>
      <c r="W379" s="76"/>
      <c r="X379" s="76"/>
      <c r="Y379" s="76"/>
      <c r="Z379" s="76"/>
      <c r="AA379" s="77"/>
      <c r="AB379" s="69"/>
      <c r="AC379" s="69"/>
      <c r="AD379" s="65">
        <f t="shared" ref="AD379:AG380" si="88">B379</f>
        <v>329</v>
      </c>
      <c r="AE379" s="65" t="str">
        <f t="shared" si="88"/>
        <v>SHIHABI Nabil</v>
      </c>
      <c r="AF379" s="65" t="str">
        <f t="shared" si="88"/>
        <v>Wien</v>
      </c>
      <c r="AG379" s="65">
        <f t="shared" si="88"/>
        <v>0</v>
      </c>
    </row>
    <row r="380" spans="1:33" s="12" customFormat="1" ht="15.75" x14ac:dyDescent="0.2">
      <c r="A380" s="65">
        <f t="shared" si="81"/>
        <v>187</v>
      </c>
      <c r="B380" s="73">
        <v>328</v>
      </c>
      <c r="C380" s="74" t="s">
        <v>359</v>
      </c>
      <c r="D380" s="75" t="s">
        <v>36</v>
      </c>
      <c r="E380" s="31"/>
      <c r="F380" s="66">
        <f t="shared" si="82"/>
        <v>5.38</v>
      </c>
      <c r="G380" s="67">
        <f t="shared" si="83"/>
        <v>187</v>
      </c>
      <c r="H380" s="68"/>
      <c r="I380" s="76">
        <v>5.38</v>
      </c>
      <c r="J380" s="76"/>
      <c r="K380" s="76"/>
      <c r="L380" s="76"/>
      <c r="M380" s="76"/>
      <c r="N380" s="76"/>
      <c r="O380" s="76"/>
      <c r="P380" s="76"/>
      <c r="Q380" s="76"/>
      <c r="R380" s="76"/>
      <c r="S380" s="76"/>
      <c r="T380" s="76"/>
      <c r="U380" s="76"/>
      <c r="V380" s="76"/>
      <c r="W380" s="76"/>
      <c r="X380" s="76"/>
      <c r="Y380" s="76"/>
      <c r="Z380" s="76"/>
      <c r="AA380" s="77"/>
      <c r="AB380" s="69"/>
      <c r="AC380" s="69"/>
      <c r="AD380" s="65">
        <f t="shared" si="88"/>
        <v>328</v>
      </c>
      <c r="AE380" s="65" t="str">
        <f t="shared" si="88"/>
        <v>SHIHABI Sami</v>
      </c>
      <c r="AF380" s="65" t="str">
        <f t="shared" si="88"/>
        <v>Wien</v>
      </c>
      <c r="AG380" s="65">
        <f t="shared" si="88"/>
        <v>0</v>
      </c>
    </row>
    <row r="381" spans="1:33" s="12" customFormat="1" ht="15.75" x14ac:dyDescent="0.2">
      <c r="A381" s="65">
        <f t="shared" si="81"/>
        <v>123</v>
      </c>
      <c r="B381" s="73">
        <v>222</v>
      </c>
      <c r="C381" s="74" t="s">
        <v>262</v>
      </c>
      <c r="D381" s="75" t="s">
        <v>36</v>
      </c>
      <c r="E381" s="31"/>
      <c r="F381" s="66">
        <f t="shared" si="82"/>
        <v>4.79</v>
      </c>
      <c r="G381" s="67">
        <f t="shared" si="83"/>
        <v>123</v>
      </c>
      <c r="H381" s="68"/>
      <c r="I381" s="76">
        <v>4.79</v>
      </c>
      <c r="J381" s="76"/>
      <c r="K381" s="76"/>
      <c r="L381" s="76"/>
      <c r="M381" s="76"/>
      <c r="N381" s="76"/>
      <c r="O381" s="76"/>
      <c r="P381" s="76"/>
      <c r="Q381" s="76"/>
      <c r="R381" s="76"/>
      <c r="S381" s="76"/>
      <c r="T381" s="76"/>
      <c r="U381" s="76"/>
      <c r="V381" s="76"/>
      <c r="W381" s="76"/>
      <c r="X381" s="76"/>
      <c r="Y381" s="76"/>
      <c r="Z381" s="76"/>
      <c r="AA381" s="77"/>
      <c r="AB381" s="69"/>
      <c r="AC381" s="69"/>
      <c r="AE381" s="12" t="str">
        <f>C381</f>
        <v>SIGL Kerstin</v>
      </c>
    </row>
    <row r="382" spans="1:33" s="12" customFormat="1" ht="15.75" x14ac:dyDescent="0.2">
      <c r="A382" s="65">
        <f t="shared" si="81"/>
        <v>284</v>
      </c>
      <c r="B382" s="73">
        <v>307</v>
      </c>
      <c r="C382" s="74" t="s">
        <v>337</v>
      </c>
      <c r="D382" s="75" t="s">
        <v>338</v>
      </c>
      <c r="E382" s="31"/>
      <c r="F382" s="66">
        <f t="shared" si="82"/>
        <v>6.93</v>
      </c>
      <c r="G382" s="67">
        <f t="shared" si="83"/>
        <v>284</v>
      </c>
      <c r="H382" s="68"/>
      <c r="I382" s="76">
        <v>6.93</v>
      </c>
      <c r="J382" s="76"/>
      <c r="K382" s="76"/>
      <c r="L382" s="76"/>
      <c r="M382" s="76"/>
      <c r="N382" s="76"/>
      <c r="O382" s="76"/>
      <c r="P382" s="76"/>
      <c r="Q382" s="76"/>
      <c r="R382" s="76"/>
      <c r="S382" s="76"/>
      <c r="T382" s="76"/>
      <c r="U382" s="76"/>
      <c r="V382" s="76"/>
      <c r="W382" s="76"/>
      <c r="X382" s="76"/>
      <c r="Y382" s="76"/>
      <c r="Z382" s="76"/>
      <c r="AA382" s="77"/>
      <c r="AB382" s="69"/>
      <c r="AC382" s="69"/>
      <c r="AE382" s="12" t="str">
        <f>C382</f>
        <v>SILLER Sam</v>
      </c>
    </row>
    <row r="383" spans="1:33" s="12" customFormat="1" ht="15.75" x14ac:dyDescent="0.2">
      <c r="A383" s="65">
        <f t="shared" si="81"/>
        <v>13</v>
      </c>
      <c r="B383" s="73">
        <v>308</v>
      </c>
      <c r="C383" s="79" t="s">
        <v>339</v>
      </c>
      <c r="D383" s="75" t="s">
        <v>340</v>
      </c>
      <c r="E383" s="31"/>
      <c r="F383" s="66">
        <f t="shared" si="82"/>
        <v>3.45</v>
      </c>
      <c r="G383" s="67">
        <f t="shared" si="83"/>
        <v>13</v>
      </c>
      <c r="H383" s="68"/>
      <c r="I383" s="76">
        <v>3.45</v>
      </c>
      <c r="J383" s="76"/>
      <c r="K383" s="76"/>
      <c r="L383" s="76"/>
      <c r="M383" s="76"/>
      <c r="N383" s="76"/>
      <c r="O383" s="76"/>
      <c r="P383" s="76"/>
      <c r="Q383" s="76"/>
      <c r="R383" s="76"/>
      <c r="S383" s="76"/>
      <c r="T383" s="76"/>
      <c r="U383" s="76"/>
      <c r="V383" s="76"/>
      <c r="W383" s="76"/>
      <c r="X383" s="76"/>
      <c r="Y383" s="76"/>
      <c r="Z383" s="76"/>
      <c r="AA383" s="77"/>
      <c r="AB383" s="69"/>
      <c r="AC383" s="69"/>
      <c r="AD383" s="65">
        <f>B383</f>
        <v>308</v>
      </c>
      <c r="AE383" s="65" t="str">
        <f>C383</f>
        <v>SILLER Sebastian</v>
      </c>
      <c r="AF383" s="65" t="str">
        <f>D383</f>
        <v>Reith i. A.</v>
      </c>
      <c r="AG383" s="65">
        <f>E383</f>
        <v>0</v>
      </c>
    </row>
    <row r="384" spans="1:33" s="12" customFormat="1" ht="15.75" x14ac:dyDescent="0.2">
      <c r="A384" s="65">
        <f t="shared" si="81"/>
        <v>406</v>
      </c>
      <c r="B384" s="73">
        <v>180</v>
      </c>
      <c r="C384" s="74" t="s">
        <v>223</v>
      </c>
      <c r="D384" s="75" t="s">
        <v>36</v>
      </c>
      <c r="E384" s="31"/>
      <c r="F384" s="66">
        <f t="shared" si="82"/>
        <v>16.760000000000002</v>
      </c>
      <c r="G384" s="67">
        <f t="shared" si="83"/>
        <v>406</v>
      </c>
      <c r="H384" s="68"/>
      <c r="I384" s="76">
        <v>16.760000000000002</v>
      </c>
      <c r="J384" s="76"/>
      <c r="K384" s="76"/>
      <c r="L384" s="76"/>
      <c r="M384" s="76"/>
      <c r="N384" s="76"/>
      <c r="O384" s="76"/>
      <c r="P384" s="76"/>
      <c r="Q384" s="76"/>
      <c r="R384" s="76"/>
      <c r="S384" s="76"/>
      <c r="T384" s="76"/>
      <c r="U384" s="76"/>
      <c r="V384" s="76"/>
      <c r="W384" s="76"/>
      <c r="X384" s="76"/>
      <c r="Y384" s="76"/>
      <c r="Z384" s="76"/>
      <c r="AA384" s="77"/>
      <c r="AB384" s="69"/>
      <c r="AC384" s="69"/>
    </row>
    <row r="385" spans="1:33" s="12" customFormat="1" ht="15.75" x14ac:dyDescent="0.2">
      <c r="A385" s="65">
        <f t="shared" si="81"/>
        <v>101</v>
      </c>
      <c r="B385" s="73">
        <v>32</v>
      </c>
      <c r="C385" s="74" t="s">
        <v>61</v>
      </c>
      <c r="D385" s="75" t="s">
        <v>36</v>
      </c>
      <c r="E385" s="31"/>
      <c r="F385" s="66">
        <f t="shared" si="82"/>
        <v>4.57</v>
      </c>
      <c r="G385" s="67">
        <f t="shared" si="83"/>
        <v>101</v>
      </c>
      <c r="H385" s="68"/>
      <c r="I385" s="76">
        <v>9.75</v>
      </c>
      <c r="J385" s="76"/>
      <c r="K385" s="76">
        <v>4.57</v>
      </c>
      <c r="L385" s="76"/>
      <c r="M385" s="76"/>
      <c r="N385" s="76"/>
      <c r="O385" s="76"/>
      <c r="P385" s="76"/>
      <c r="Q385" s="76"/>
      <c r="R385" s="76"/>
      <c r="S385" s="76"/>
      <c r="T385" s="76"/>
      <c r="U385" s="76"/>
      <c r="V385" s="76"/>
      <c r="W385" s="76"/>
      <c r="X385" s="76"/>
      <c r="Y385" s="76"/>
      <c r="Z385" s="76"/>
      <c r="AA385" s="77"/>
      <c r="AB385" s="69"/>
      <c r="AC385" s="69"/>
    </row>
    <row r="386" spans="1:33" s="12" customFormat="1" ht="15.75" x14ac:dyDescent="0.2">
      <c r="A386" s="65">
        <f t="shared" si="81"/>
        <v>366</v>
      </c>
      <c r="B386" s="73">
        <v>190</v>
      </c>
      <c r="C386" s="74" t="s">
        <v>232</v>
      </c>
      <c r="D386" s="75" t="s">
        <v>36</v>
      </c>
      <c r="E386" s="31"/>
      <c r="F386" s="66">
        <f t="shared" si="82"/>
        <v>10.19</v>
      </c>
      <c r="G386" s="67">
        <f t="shared" si="83"/>
        <v>366</v>
      </c>
      <c r="H386" s="68"/>
      <c r="I386" s="76">
        <v>10.19</v>
      </c>
      <c r="J386" s="76"/>
      <c r="K386" s="76"/>
      <c r="L386" s="76"/>
      <c r="M386" s="76"/>
      <c r="N386" s="76"/>
      <c r="O386" s="76"/>
      <c r="P386" s="76"/>
      <c r="Q386" s="76"/>
      <c r="R386" s="76"/>
      <c r="S386" s="76"/>
      <c r="T386" s="76"/>
      <c r="U386" s="76"/>
      <c r="V386" s="76"/>
      <c r="W386" s="76"/>
      <c r="X386" s="76"/>
      <c r="Y386" s="76"/>
      <c r="Z386" s="76"/>
      <c r="AA386" s="77"/>
      <c r="AB386" s="69"/>
      <c r="AC386" s="69"/>
    </row>
    <row r="387" spans="1:33" s="12" customFormat="1" ht="15.75" x14ac:dyDescent="0.2">
      <c r="A387" s="65">
        <f t="shared" si="81"/>
        <v>75</v>
      </c>
      <c r="B387" s="73">
        <v>227</v>
      </c>
      <c r="C387" s="74" t="s">
        <v>265</v>
      </c>
      <c r="D387" s="75" t="s">
        <v>266</v>
      </c>
      <c r="E387" s="31"/>
      <c r="F387" s="66">
        <f t="shared" si="82"/>
        <v>4.32</v>
      </c>
      <c r="G387" s="67">
        <f t="shared" si="83"/>
        <v>75</v>
      </c>
      <c r="H387" s="68"/>
      <c r="I387" s="76">
        <v>4.32</v>
      </c>
      <c r="J387" s="76"/>
      <c r="K387" s="76"/>
      <c r="L387" s="76"/>
      <c r="M387" s="76"/>
      <c r="N387" s="76"/>
      <c r="O387" s="76"/>
      <c r="P387" s="76"/>
      <c r="Q387" s="76"/>
      <c r="R387" s="76"/>
      <c r="S387" s="76"/>
      <c r="T387" s="76"/>
      <c r="U387" s="76"/>
      <c r="V387" s="76"/>
      <c r="W387" s="76"/>
      <c r="X387" s="76"/>
      <c r="Y387" s="76"/>
      <c r="Z387" s="76"/>
      <c r="AA387" s="77"/>
      <c r="AB387" s="69"/>
      <c r="AC387" s="69"/>
      <c r="AD387" s="65">
        <f>B387</f>
        <v>227</v>
      </c>
      <c r="AE387" s="65" t="str">
        <f>C387</f>
        <v>Sophia</v>
      </c>
      <c r="AF387" s="65" t="str">
        <f>D387</f>
        <v>Purkersdorf</v>
      </c>
      <c r="AG387" s="65">
        <f>E387</f>
        <v>0</v>
      </c>
    </row>
    <row r="388" spans="1:33" s="12" customFormat="1" ht="15.75" x14ac:dyDescent="0.2">
      <c r="A388" s="65">
        <f t="shared" si="81"/>
        <v>230</v>
      </c>
      <c r="B388" s="73">
        <v>250</v>
      </c>
      <c r="C388" s="74" t="s">
        <v>265</v>
      </c>
      <c r="D388" s="75" t="s">
        <v>283</v>
      </c>
      <c r="E388" s="31"/>
      <c r="F388" s="66">
        <f t="shared" si="82"/>
        <v>5.88</v>
      </c>
      <c r="G388" s="67">
        <f t="shared" si="83"/>
        <v>230</v>
      </c>
      <c r="H388" s="68"/>
      <c r="I388" s="76">
        <v>5.88</v>
      </c>
      <c r="J388" s="76"/>
      <c r="K388" s="76"/>
      <c r="L388" s="76"/>
      <c r="M388" s="76"/>
      <c r="N388" s="76"/>
      <c r="O388" s="76"/>
      <c r="P388" s="76"/>
      <c r="Q388" s="76"/>
      <c r="R388" s="76"/>
      <c r="S388" s="76"/>
      <c r="T388" s="76"/>
      <c r="U388" s="76"/>
      <c r="V388" s="76"/>
      <c r="W388" s="76"/>
      <c r="X388" s="76"/>
      <c r="Y388" s="76"/>
      <c r="Z388" s="76"/>
      <c r="AA388" s="77"/>
      <c r="AB388" s="69"/>
      <c r="AC388" s="69"/>
      <c r="AE388" s="12" t="str">
        <f>C388</f>
        <v>Sophia</v>
      </c>
      <c r="AF388" s="12" t="str">
        <f>D388</f>
        <v>Deutsch-Wagram</v>
      </c>
    </row>
    <row r="389" spans="1:33" s="12" customFormat="1" ht="15.75" x14ac:dyDescent="0.2">
      <c r="A389" s="65">
        <f t="shared" si="81"/>
        <v>126</v>
      </c>
      <c r="B389" s="73">
        <v>151</v>
      </c>
      <c r="C389" s="74" t="s">
        <v>191</v>
      </c>
      <c r="D389" s="75" t="s">
        <v>36</v>
      </c>
      <c r="E389" s="31"/>
      <c r="F389" s="66">
        <f t="shared" si="82"/>
        <v>4.8099999999999996</v>
      </c>
      <c r="G389" s="67">
        <f t="shared" si="83"/>
        <v>126</v>
      </c>
      <c r="H389" s="68"/>
      <c r="I389" s="76">
        <v>4.8899999999999997</v>
      </c>
      <c r="J389" s="76"/>
      <c r="K389" s="76">
        <v>8.25</v>
      </c>
      <c r="L389" s="76"/>
      <c r="M389" s="76">
        <v>4.8099999999999996</v>
      </c>
      <c r="N389" s="76"/>
      <c r="O389" s="76"/>
      <c r="P389" s="76"/>
      <c r="Q389" s="76"/>
      <c r="R389" s="76"/>
      <c r="S389" s="76"/>
      <c r="T389" s="76"/>
      <c r="U389" s="76"/>
      <c r="V389" s="76"/>
      <c r="W389" s="76"/>
      <c r="X389" s="76"/>
      <c r="Y389" s="76"/>
      <c r="Z389" s="76"/>
      <c r="AA389" s="77"/>
      <c r="AB389" s="69"/>
      <c r="AC389" s="69"/>
      <c r="AE389" s="12" t="str">
        <f t="shared" ref="AE389:AE394" si="89">C389</f>
        <v>Sophie</v>
      </c>
    </row>
    <row r="390" spans="1:33" ht="15.75" x14ac:dyDescent="0.2">
      <c r="A390" s="65">
        <f t="shared" si="81"/>
        <v>360</v>
      </c>
      <c r="B390" s="73">
        <v>316</v>
      </c>
      <c r="C390" s="74" t="s">
        <v>191</v>
      </c>
      <c r="D390" s="75" t="s">
        <v>36</v>
      </c>
      <c r="E390" s="31"/>
      <c r="F390" s="66">
        <f t="shared" si="82"/>
        <v>9.43</v>
      </c>
      <c r="G390" s="67">
        <f t="shared" si="83"/>
        <v>360</v>
      </c>
      <c r="H390" s="68"/>
      <c r="I390" s="76">
        <v>9.43</v>
      </c>
      <c r="J390" s="76"/>
      <c r="K390" s="76"/>
      <c r="L390" s="76"/>
      <c r="M390" s="76"/>
      <c r="N390" s="76"/>
      <c r="O390" s="76"/>
      <c r="P390" s="76"/>
      <c r="Q390" s="76"/>
      <c r="R390" s="76"/>
      <c r="S390" s="76"/>
      <c r="T390" s="76"/>
      <c r="U390" s="76"/>
      <c r="V390" s="76"/>
      <c r="W390" s="76"/>
      <c r="X390" s="76"/>
      <c r="Y390" s="76"/>
      <c r="Z390" s="76"/>
      <c r="AA390" s="77"/>
      <c r="AB390" s="69"/>
      <c r="AC390" s="69"/>
      <c r="AD390" s="65">
        <f>B390</f>
        <v>316</v>
      </c>
      <c r="AE390" s="65" t="str">
        <f t="shared" si="89"/>
        <v>Sophie</v>
      </c>
      <c r="AF390" s="65" t="str">
        <f t="shared" ref="AF390:AG393" si="90">D390</f>
        <v>Wien</v>
      </c>
      <c r="AG390" s="65">
        <f t="shared" si="90"/>
        <v>0</v>
      </c>
    </row>
    <row r="391" spans="1:33" ht="15.75" x14ac:dyDescent="0.2">
      <c r="A391" s="65">
        <f t="shared" si="81"/>
        <v>401</v>
      </c>
      <c r="B391" s="73">
        <v>184</v>
      </c>
      <c r="C391" s="74" t="s">
        <v>191</v>
      </c>
      <c r="D391" s="75" t="s">
        <v>36</v>
      </c>
      <c r="E391" s="31"/>
      <c r="F391" s="66">
        <f t="shared" si="82"/>
        <v>15.07</v>
      </c>
      <c r="G391" s="67">
        <f t="shared" si="83"/>
        <v>401</v>
      </c>
      <c r="H391" s="68"/>
      <c r="I391" s="76">
        <v>15.07</v>
      </c>
      <c r="J391" s="76"/>
      <c r="K391" s="76"/>
      <c r="L391" s="76"/>
      <c r="M391" s="76"/>
      <c r="N391" s="76"/>
      <c r="O391" s="76"/>
      <c r="P391" s="76"/>
      <c r="Q391" s="76"/>
      <c r="R391" s="76"/>
      <c r="S391" s="76"/>
      <c r="T391" s="76"/>
      <c r="U391" s="76"/>
      <c r="V391" s="76"/>
      <c r="W391" s="76"/>
      <c r="X391" s="76"/>
      <c r="Y391" s="76"/>
      <c r="Z391" s="76"/>
      <c r="AA391" s="77"/>
      <c r="AB391" s="69"/>
      <c r="AC391" s="69"/>
      <c r="AD391" s="65">
        <f>B391</f>
        <v>184</v>
      </c>
      <c r="AE391" s="65" t="str">
        <f t="shared" si="89"/>
        <v>Sophie</v>
      </c>
      <c r="AF391" s="65" t="str">
        <f t="shared" si="90"/>
        <v>Wien</v>
      </c>
      <c r="AG391" s="65">
        <f t="shared" si="90"/>
        <v>0</v>
      </c>
    </row>
    <row r="392" spans="1:33" ht="15.75" x14ac:dyDescent="0.2">
      <c r="A392" s="65">
        <f t="shared" si="81"/>
        <v>403</v>
      </c>
      <c r="B392" s="73">
        <v>262</v>
      </c>
      <c r="C392" s="74" t="s">
        <v>191</v>
      </c>
      <c r="D392" s="75" t="s">
        <v>36</v>
      </c>
      <c r="E392" s="31"/>
      <c r="F392" s="66">
        <f t="shared" si="82"/>
        <v>15.7</v>
      </c>
      <c r="G392" s="67">
        <f t="shared" si="83"/>
        <v>403</v>
      </c>
      <c r="H392" s="68"/>
      <c r="I392" s="76">
        <v>15.7</v>
      </c>
      <c r="J392" s="76"/>
      <c r="K392" s="76"/>
      <c r="L392" s="76"/>
      <c r="M392" s="76"/>
      <c r="N392" s="76"/>
      <c r="O392" s="76"/>
      <c r="P392" s="76"/>
      <c r="Q392" s="76"/>
      <c r="R392" s="76"/>
      <c r="S392" s="76"/>
      <c r="T392" s="76"/>
      <c r="U392" s="76"/>
      <c r="V392" s="76"/>
      <c r="W392" s="76"/>
      <c r="X392" s="76"/>
      <c r="Y392" s="76"/>
      <c r="Z392" s="76"/>
      <c r="AA392" s="77"/>
      <c r="AB392" s="69"/>
      <c r="AC392" s="69"/>
      <c r="AD392" s="65">
        <f>B392</f>
        <v>262</v>
      </c>
      <c r="AE392" s="65" t="str">
        <f t="shared" si="89"/>
        <v>Sophie</v>
      </c>
      <c r="AF392" s="65" t="str">
        <f t="shared" si="90"/>
        <v>Wien</v>
      </c>
      <c r="AG392" s="65">
        <f t="shared" si="90"/>
        <v>0</v>
      </c>
    </row>
    <row r="393" spans="1:33" ht="15.75" x14ac:dyDescent="0.2">
      <c r="A393" s="65">
        <f t="shared" si="81"/>
        <v>130</v>
      </c>
      <c r="B393" s="73">
        <v>280</v>
      </c>
      <c r="C393" s="74" t="s">
        <v>313</v>
      </c>
      <c r="D393" s="75" t="s">
        <v>36</v>
      </c>
      <c r="E393" s="31"/>
      <c r="F393" s="66">
        <f t="shared" si="82"/>
        <v>4.88</v>
      </c>
      <c r="G393" s="67">
        <f t="shared" si="83"/>
        <v>130</v>
      </c>
      <c r="H393" s="68"/>
      <c r="I393" s="76">
        <v>5.13</v>
      </c>
      <c r="J393" s="76"/>
      <c r="K393" s="76">
        <v>4.96</v>
      </c>
      <c r="L393" s="76"/>
      <c r="M393" s="76">
        <v>4.88</v>
      </c>
      <c r="N393" s="76"/>
      <c r="O393" s="76"/>
      <c r="P393" s="76"/>
      <c r="Q393" s="76"/>
      <c r="R393" s="76"/>
      <c r="S393" s="76"/>
      <c r="T393" s="76"/>
      <c r="U393" s="76"/>
      <c r="V393" s="76"/>
      <c r="W393" s="76"/>
      <c r="X393" s="76"/>
      <c r="Y393" s="76"/>
      <c r="Z393" s="76"/>
      <c r="AA393" s="77"/>
      <c r="AB393" s="69"/>
      <c r="AC393" s="69"/>
      <c r="AD393" s="65">
        <f>B393</f>
        <v>280</v>
      </c>
      <c r="AE393" s="65" t="str">
        <f t="shared" si="89"/>
        <v>Sophie K.</v>
      </c>
      <c r="AF393" s="65" t="str">
        <f t="shared" si="90"/>
        <v>Wien</v>
      </c>
      <c r="AG393" s="65">
        <f t="shared" si="90"/>
        <v>0</v>
      </c>
    </row>
    <row r="394" spans="1:33" ht="15.75" x14ac:dyDescent="0.2">
      <c r="A394" s="65">
        <f t="shared" si="81"/>
        <v>64</v>
      </c>
      <c r="B394" s="73">
        <v>90</v>
      </c>
      <c r="C394" s="74" t="s">
        <v>125</v>
      </c>
      <c r="D394" s="75" t="s">
        <v>36</v>
      </c>
      <c r="E394" s="31"/>
      <c r="F394" s="66">
        <f t="shared" si="82"/>
        <v>4.1100000000000003</v>
      </c>
      <c r="G394" s="67">
        <f t="shared" si="83"/>
        <v>64</v>
      </c>
      <c r="H394" s="68"/>
      <c r="I394" s="76">
        <v>4.1100000000000003</v>
      </c>
      <c r="J394" s="76"/>
      <c r="K394" s="76">
        <v>7.65</v>
      </c>
      <c r="L394" s="76"/>
      <c r="M394" s="76">
        <v>4.5599999999999996</v>
      </c>
      <c r="N394" s="76"/>
      <c r="O394" s="76"/>
      <c r="P394" s="76"/>
      <c r="Q394" s="76"/>
      <c r="R394" s="76"/>
      <c r="S394" s="76"/>
      <c r="T394" s="76"/>
      <c r="U394" s="76"/>
      <c r="V394" s="76"/>
      <c r="W394" s="76"/>
      <c r="X394" s="76"/>
      <c r="Y394" s="76"/>
      <c r="Z394" s="76"/>
      <c r="AA394" s="77"/>
      <c r="AB394" s="69"/>
      <c r="AC394" s="69"/>
      <c r="AD394" s="12">
        <f>B394</f>
        <v>90</v>
      </c>
      <c r="AE394" s="12" t="str">
        <f t="shared" si="89"/>
        <v>SPENGLER Emil</v>
      </c>
      <c r="AF394" s="12" t="str">
        <f>D394</f>
        <v>Wien</v>
      </c>
      <c r="AG394" s="12"/>
    </row>
    <row r="395" spans="1:33" ht="15.75" x14ac:dyDescent="0.2">
      <c r="A395" s="65">
        <f t="shared" si="81"/>
        <v>72</v>
      </c>
      <c r="B395" s="73">
        <v>89</v>
      </c>
      <c r="C395" s="74" t="s">
        <v>124</v>
      </c>
      <c r="D395" s="75" t="s">
        <v>36</v>
      </c>
      <c r="E395" s="31"/>
      <c r="F395" s="66">
        <f t="shared" si="82"/>
        <v>4.3099999999999996</v>
      </c>
      <c r="G395" s="67">
        <f t="shared" si="83"/>
        <v>72</v>
      </c>
      <c r="H395" s="68"/>
      <c r="I395" s="76">
        <v>4.55</v>
      </c>
      <c r="J395" s="76"/>
      <c r="K395" s="76">
        <v>4.3099999999999996</v>
      </c>
      <c r="L395" s="76"/>
      <c r="M395" s="76">
        <v>4.32</v>
      </c>
      <c r="N395" s="76"/>
      <c r="O395" s="76"/>
      <c r="P395" s="76"/>
      <c r="Q395" s="76"/>
      <c r="R395" s="76"/>
      <c r="S395" s="76"/>
      <c r="T395" s="76"/>
      <c r="U395" s="76"/>
      <c r="V395" s="76"/>
      <c r="W395" s="76"/>
      <c r="X395" s="76"/>
      <c r="Y395" s="76"/>
      <c r="Z395" s="76"/>
      <c r="AA395" s="77"/>
      <c r="AB395" s="69"/>
      <c r="AC395" s="69"/>
      <c r="AD395" s="12"/>
      <c r="AE395" s="12"/>
      <c r="AF395" s="12"/>
      <c r="AG395" s="12"/>
    </row>
    <row r="396" spans="1:33" ht="15.75" x14ac:dyDescent="0.2">
      <c r="A396" s="65">
        <f t="shared" si="81"/>
        <v>22</v>
      </c>
      <c r="B396" s="73">
        <v>381</v>
      </c>
      <c r="C396" s="74" t="s">
        <v>411</v>
      </c>
      <c r="D396" s="75" t="s">
        <v>36</v>
      </c>
      <c r="E396" s="31"/>
      <c r="F396" s="66">
        <f t="shared" si="82"/>
        <v>3.59</v>
      </c>
      <c r="G396" s="67">
        <f t="shared" si="83"/>
        <v>22</v>
      </c>
      <c r="H396" s="68"/>
      <c r="I396" s="76">
        <v>3.87</v>
      </c>
      <c r="J396" s="76"/>
      <c r="K396" s="76">
        <v>3.59</v>
      </c>
      <c r="L396" s="76"/>
      <c r="M396" s="76"/>
      <c r="N396" s="76"/>
      <c r="O396" s="76"/>
      <c r="P396" s="76"/>
      <c r="Q396" s="76"/>
      <c r="R396" s="76"/>
      <c r="S396" s="76"/>
      <c r="T396" s="76"/>
      <c r="U396" s="76"/>
      <c r="V396" s="76"/>
      <c r="W396" s="76"/>
      <c r="X396" s="76"/>
      <c r="Y396" s="76"/>
      <c r="Z396" s="76"/>
      <c r="AA396" s="77"/>
      <c r="AB396" s="69"/>
      <c r="AC396" s="69"/>
      <c r="AD396" s="65">
        <f t="shared" ref="AD396:AG397" si="91">B396</f>
        <v>381</v>
      </c>
      <c r="AE396" s="65" t="str">
        <f t="shared" si="91"/>
        <v>Stefan</v>
      </c>
      <c r="AF396" s="65" t="str">
        <f t="shared" si="91"/>
        <v>Wien</v>
      </c>
      <c r="AG396" s="65">
        <f t="shared" si="91"/>
        <v>0</v>
      </c>
    </row>
    <row r="397" spans="1:33" ht="15.75" x14ac:dyDescent="0.2">
      <c r="A397" s="65">
        <f t="shared" si="81"/>
        <v>39</v>
      </c>
      <c r="B397" s="73">
        <v>167</v>
      </c>
      <c r="C397" s="74" t="s">
        <v>209</v>
      </c>
      <c r="D397" s="75" t="s">
        <v>36</v>
      </c>
      <c r="E397" s="31"/>
      <c r="F397" s="66">
        <f t="shared" si="82"/>
        <v>3.83</v>
      </c>
      <c r="G397" s="67">
        <f t="shared" si="83"/>
        <v>39</v>
      </c>
      <c r="H397" s="68"/>
      <c r="I397" s="76">
        <v>3.93</v>
      </c>
      <c r="J397" s="76"/>
      <c r="K397" s="76">
        <v>3.83</v>
      </c>
      <c r="L397" s="76"/>
      <c r="M397" s="76"/>
      <c r="N397" s="76"/>
      <c r="O397" s="76"/>
      <c r="P397" s="76"/>
      <c r="Q397" s="76"/>
      <c r="R397" s="76"/>
      <c r="S397" s="76"/>
      <c r="T397" s="76"/>
      <c r="U397" s="76"/>
      <c r="V397" s="76"/>
      <c r="W397" s="76"/>
      <c r="X397" s="76"/>
      <c r="Y397" s="76"/>
      <c r="Z397" s="76"/>
      <c r="AA397" s="77"/>
      <c r="AB397" s="69"/>
      <c r="AC397" s="69"/>
      <c r="AD397" s="65">
        <f t="shared" si="91"/>
        <v>167</v>
      </c>
      <c r="AE397" s="65" t="str">
        <f t="shared" si="91"/>
        <v>STROH Christopher</v>
      </c>
      <c r="AF397" s="65" t="str">
        <f t="shared" si="91"/>
        <v>Wien</v>
      </c>
      <c r="AG397" s="65">
        <f t="shared" si="91"/>
        <v>0</v>
      </c>
    </row>
    <row r="398" spans="1:33" ht="15.75" x14ac:dyDescent="0.2">
      <c r="A398" s="65">
        <f t="shared" si="81"/>
        <v>400</v>
      </c>
      <c r="B398" s="73">
        <v>385</v>
      </c>
      <c r="C398" s="74" t="s">
        <v>413</v>
      </c>
      <c r="D398" s="75" t="s">
        <v>414</v>
      </c>
      <c r="E398" s="31"/>
      <c r="F398" s="66">
        <f t="shared" si="82"/>
        <v>14.37</v>
      </c>
      <c r="G398" s="67">
        <f t="shared" si="83"/>
        <v>400</v>
      </c>
      <c r="H398" s="68"/>
      <c r="I398" s="76">
        <v>14.37</v>
      </c>
      <c r="J398" s="76"/>
      <c r="K398" s="76"/>
      <c r="L398" s="76"/>
      <c r="M398" s="76"/>
      <c r="N398" s="76"/>
      <c r="O398" s="76"/>
      <c r="P398" s="76"/>
      <c r="Q398" s="76"/>
      <c r="R398" s="76"/>
      <c r="S398" s="76"/>
      <c r="T398" s="76"/>
      <c r="U398" s="76"/>
      <c r="V398" s="76"/>
      <c r="W398" s="76"/>
      <c r="X398" s="76"/>
      <c r="Y398" s="76"/>
      <c r="Z398" s="76"/>
      <c r="AA398" s="77"/>
      <c r="AB398" s="69"/>
      <c r="AC398" s="69"/>
      <c r="AD398" s="12"/>
      <c r="AE398" s="12"/>
      <c r="AF398" s="12"/>
      <c r="AG398" s="12"/>
    </row>
    <row r="399" spans="1:33" ht="15.75" x14ac:dyDescent="0.2">
      <c r="A399" s="65">
        <f t="shared" si="81"/>
        <v>224</v>
      </c>
      <c r="B399" s="73">
        <v>389</v>
      </c>
      <c r="C399" s="74" t="s">
        <v>418</v>
      </c>
      <c r="D399" s="75" t="s">
        <v>414</v>
      </c>
      <c r="E399" s="78"/>
      <c r="F399" s="66">
        <f t="shared" si="82"/>
        <v>5.84</v>
      </c>
      <c r="G399" s="67">
        <f t="shared" si="83"/>
        <v>224</v>
      </c>
      <c r="H399" s="68"/>
      <c r="I399" s="76">
        <v>5.84</v>
      </c>
      <c r="J399" s="76"/>
      <c r="K399" s="76"/>
      <c r="L399" s="76"/>
      <c r="M399" s="76"/>
      <c r="N399" s="76"/>
      <c r="O399" s="76"/>
      <c r="P399" s="76"/>
      <c r="Q399" s="76"/>
      <c r="R399" s="76"/>
      <c r="S399" s="76"/>
      <c r="T399" s="76"/>
      <c r="U399" s="76"/>
      <c r="V399" s="76"/>
      <c r="W399" s="76"/>
      <c r="X399" s="76"/>
      <c r="Y399" s="76"/>
      <c r="Z399" s="76"/>
      <c r="AA399" s="77"/>
      <c r="AB399" s="69"/>
      <c r="AC399" s="69"/>
      <c r="AD399" s="12"/>
      <c r="AE399" s="12" t="str">
        <f>C399</f>
        <v>STROMMER Mathilda</v>
      </c>
      <c r="AF399" s="12" t="str">
        <f>D399</f>
        <v>Mödling</v>
      </c>
      <c r="AG399" s="12"/>
    </row>
    <row r="400" spans="1:33" ht="15.75" x14ac:dyDescent="0.2">
      <c r="A400" s="65">
        <f t="shared" si="81"/>
        <v>185</v>
      </c>
      <c r="B400" s="73">
        <v>66</v>
      </c>
      <c r="C400" s="74" t="s">
        <v>98</v>
      </c>
      <c r="D400" s="75" t="s">
        <v>36</v>
      </c>
      <c r="E400" s="31"/>
      <c r="F400" s="66">
        <f t="shared" si="82"/>
        <v>5.37</v>
      </c>
      <c r="G400" s="67">
        <f t="shared" si="83"/>
        <v>185</v>
      </c>
      <c r="H400" s="68"/>
      <c r="I400" s="76">
        <v>5.37</v>
      </c>
      <c r="J400" s="76"/>
      <c r="K400" s="76">
        <v>16.760000000000002</v>
      </c>
      <c r="L400" s="76"/>
      <c r="M400" s="76">
        <v>13.98</v>
      </c>
      <c r="N400" s="76"/>
      <c r="O400" s="76"/>
      <c r="P400" s="76"/>
      <c r="Q400" s="76"/>
      <c r="R400" s="76"/>
      <c r="S400" s="76"/>
      <c r="T400" s="76"/>
      <c r="U400" s="76"/>
      <c r="V400" s="76"/>
      <c r="W400" s="76"/>
      <c r="X400" s="76"/>
      <c r="Y400" s="76"/>
      <c r="Z400" s="76"/>
      <c r="AA400" s="77"/>
      <c r="AB400" s="69"/>
      <c r="AC400" s="69"/>
      <c r="AD400" s="12"/>
      <c r="AE400" s="12" t="str">
        <f>C400</f>
        <v>SVOBODA Anna</v>
      </c>
      <c r="AF400" s="12"/>
      <c r="AG400" s="12"/>
    </row>
    <row r="401" spans="1:33" ht="15.75" x14ac:dyDescent="0.2">
      <c r="A401" s="65">
        <f t="shared" si="81"/>
        <v>287</v>
      </c>
      <c r="B401" s="73">
        <v>67</v>
      </c>
      <c r="C401" s="74" t="s">
        <v>99</v>
      </c>
      <c r="D401" s="75" t="s">
        <v>36</v>
      </c>
      <c r="E401" s="31"/>
      <c r="F401" s="66">
        <f t="shared" si="82"/>
        <v>7</v>
      </c>
      <c r="G401" s="67">
        <f t="shared" si="83"/>
        <v>287</v>
      </c>
      <c r="H401" s="68"/>
      <c r="I401" s="76">
        <v>10.73</v>
      </c>
      <c r="J401" s="76"/>
      <c r="K401" s="76">
        <v>7.75</v>
      </c>
      <c r="L401" s="76"/>
      <c r="M401" s="76">
        <v>7</v>
      </c>
      <c r="N401" s="76"/>
      <c r="O401" s="76"/>
      <c r="P401" s="76"/>
      <c r="Q401" s="76"/>
      <c r="R401" s="76"/>
      <c r="S401" s="76"/>
      <c r="T401" s="76"/>
      <c r="U401" s="76"/>
      <c r="V401" s="76"/>
      <c r="W401" s="76"/>
      <c r="X401" s="76"/>
      <c r="Y401" s="76"/>
      <c r="Z401" s="76"/>
      <c r="AA401" s="77"/>
      <c r="AB401" s="69"/>
      <c r="AC401" s="69"/>
      <c r="AD401" s="12"/>
      <c r="AE401" s="12" t="str">
        <f>C401</f>
        <v>SVOBODA Julia</v>
      </c>
      <c r="AF401" s="12"/>
      <c r="AG401" s="12"/>
    </row>
    <row r="402" spans="1:33" ht="15.75" x14ac:dyDescent="0.2">
      <c r="A402" s="65">
        <f t="shared" si="81"/>
        <v>224</v>
      </c>
      <c r="B402" s="73">
        <v>350</v>
      </c>
      <c r="C402" s="74" t="s">
        <v>376</v>
      </c>
      <c r="D402" s="75" t="s">
        <v>377</v>
      </c>
      <c r="E402" s="31"/>
      <c r="F402" s="66">
        <f t="shared" si="82"/>
        <v>5.84</v>
      </c>
      <c r="G402" s="67">
        <f t="shared" si="83"/>
        <v>224</v>
      </c>
      <c r="H402" s="68"/>
      <c r="I402" s="76">
        <v>6.25</v>
      </c>
      <c r="J402" s="76"/>
      <c r="K402" s="76">
        <v>5.84</v>
      </c>
      <c r="L402" s="76"/>
      <c r="M402" s="76"/>
      <c r="N402" s="76"/>
      <c r="O402" s="76"/>
      <c r="P402" s="76"/>
      <c r="Q402" s="76"/>
      <c r="R402" s="76"/>
      <c r="S402" s="76"/>
      <c r="T402" s="76"/>
      <c r="U402" s="76"/>
      <c r="V402" s="76"/>
      <c r="W402" s="76"/>
      <c r="X402" s="76"/>
      <c r="Y402" s="76"/>
      <c r="Z402" s="76"/>
      <c r="AA402" s="77"/>
      <c r="AB402" s="69"/>
      <c r="AC402" s="69"/>
      <c r="AD402" s="65">
        <f>B402</f>
        <v>350</v>
      </c>
      <c r="AE402" s="65" t="str">
        <f>C402</f>
        <v>SWITIL Lorenz</v>
      </c>
      <c r="AF402" s="65" t="str">
        <f>D402</f>
        <v>Theresienfeld</v>
      </c>
      <c r="AG402" s="65">
        <f>E402</f>
        <v>0</v>
      </c>
    </row>
    <row r="403" spans="1:33" ht="15.75" x14ac:dyDescent="0.2">
      <c r="A403" s="65">
        <f t="shared" si="81"/>
        <v>297</v>
      </c>
      <c r="B403" s="73">
        <v>230</v>
      </c>
      <c r="C403" s="74" t="s">
        <v>269</v>
      </c>
      <c r="D403" s="75" t="s">
        <v>36</v>
      </c>
      <c r="E403" s="31"/>
      <c r="F403" s="66">
        <f t="shared" si="82"/>
        <v>7.27</v>
      </c>
      <c r="G403" s="67">
        <f t="shared" si="83"/>
        <v>297</v>
      </c>
      <c r="H403" s="68"/>
      <c r="I403" s="76">
        <v>7.27</v>
      </c>
      <c r="J403" s="76"/>
      <c r="K403" s="76">
        <v>9.57</v>
      </c>
      <c r="L403" s="76"/>
      <c r="M403" s="76"/>
      <c r="N403" s="76"/>
      <c r="O403" s="76"/>
      <c r="P403" s="76"/>
      <c r="Q403" s="76"/>
      <c r="R403" s="76"/>
      <c r="S403" s="76"/>
      <c r="T403" s="76"/>
      <c r="U403" s="76"/>
      <c r="V403" s="76"/>
      <c r="W403" s="76"/>
      <c r="X403" s="76"/>
      <c r="Y403" s="76"/>
      <c r="Z403" s="76"/>
      <c r="AA403" s="77"/>
      <c r="AB403" s="69"/>
      <c r="AC403" s="69"/>
      <c r="AD403" s="12"/>
      <c r="AE403" s="12" t="str">
        <f>C403</f>
        <v>TAKACS Gabon</v>
      </c>
      <c r="AF403" s="12" t="str">
        <f>D403</f>
        <v>Wien</v>
      </c>
      <c r="AG403" s="12"/>
    </row>
    <row r="404" spans="1:33" s="12" customFormat="1" ht="15.75" x14ac:dyDescent="0.2">
      <c r="A404" s="65">
        <f t="shared" si="81"/>
        <v>75</v>
      </c>
      <c r="B404" s="73">
        <v>231</v>
      </c>
      <c r="C404" s="74" t="s">
        <v>270</v>
      </c>
      <c r="D404" s="75" t="s">
        <v>36</v>
      </c>
      <c r="E404" s="31"/>
      <c r="F404" s="66">
        <f t="shared" si="82"/>
        <v>4.32</v>
      </c>
      <c r="G404" s="67">
        <f t="shared" si="83"/>
        <v>75</v>
      </c>
      <c r="H404" s="68"/>
      <c r="I404" s="76">
        <v>7.8</v>
      </c>
      <c r="J404" s="76"/>
      <c r="K404" s="76">
        <v>4.38</v>
      </c>
      <c r="L404" s="76"/>
      <c r="M404" s="76">
        <v>4.32</v>
      </c>
      <c r="N404" s="76"/>
      <c r="O404" s="76"/>
      <c r="P404" s="76"/>
      <c r="Q404" s="76"/>
      <c r="R404" s="76"/>
      <c r="S404" s="76"/>
      <c r="T404" s="76"/>
      <c r="U404" s="76"/>
      <c r="V404" s="76"/>
      <c r="W404" s="76"/>
      <c r="X404" s="76"/>
      <c r="Y404" s="76"/>
      <c r="Z404" s="76"/>
      <c r="AA404" s="77"/>
      <c r="AB404" s="69"/>
      <c r="AC404" s="69"/>
    </row>
    <row r="405" spans="1:33" s="12" customFormat="1" ht="15.75" x14ac:dyDescent="0.2">
      <c r="A405" s="65">
        <f t="shared" si="81"/>
        <v>407</v>
      </c>
      <c r="B405" s="73">
        <v>96</v>
      </c>
      <c r="C405" s="74" t="s">
        <v>132</v>
      </c>
      <c r="D405" s="75" t="s">
        <v>36</v>
      </c>
      <c r="E405" s="31"/>
      <c r="F405" s="66">
        <f t="shared" si="82"/>
        <v>17.29</v>
      </c>
      <c r="G405" s="67">
        <f t="shared" si="83"/>
        <v>407</v>
      </c>
      <c r="H405" s="68"/>
      <c r="I405" s="76">
        <v>17.29</v>
      </c>
      <c r="J405" s="76"/>
      <c r="K405" s="76"/>
      <c r="L405" s="76"/>
      <c r="M405" s="76"/>
      <c r="N405" s="76"/>
      <c r="O405" s="76"/>
      <c r="P405" s="76"/>
      <c r="Q405" s="76"/>
      <c r="R405" s="76"/>
      <c r="S405" s="76"/>
      <c r="T405" s="76"/>
      <c r="U405" s="76"/>
      <c r="V405" s="76"/>
      <c r="W405" s="76"/>
      <c r="X405" s="76"/>
      <c r="Y405" s="76"/>
      <c r="Z405" s="76"/>
      <c r="AA405" s="77"/>
      <c r="AB405" s="69"/>
      <c r="AC405" s="69"/>
    </row>
    <row r="406" spans="1:33" s="12" customFormat="1" ht="15.75" x14ac:dyDescent="0.2">
      <c r="A406" s="65">
        <f t="shared" si="81"/>
        <v>112</v>
      </c>
      <c r="B406" s="73">
        <v>225</v>
      </c>
      <c r="C406" s="74" t="s">
        <v>263</v>
      </c>
      <c r="D406" s="75" t="s">
        <v>36</v>
      </c>
      <c r="E406" s="31"/>
      <c r="F406" s="66">
        <f t="shared" si="82"/>
        <v>4.67</v>
      </c>
      <c r="G406" s="67">
        <f t="shared" si="83"/>
        <v>112</v>
      </c>
      <c r="H406" s="68"/>
      <c r="I406" s="76">
        <v>4.67</v>
      </c>
      <c r="J406" s="76"/>
      <c r="K406" s="76">
        <v>5.34</v>
      </c>
      <c r="L406" s="76"/>
      <c r="M406" s="76"/>
      <c r="N406" s="76"/>
      <c r="O406" s="76"/>
      <c r="P406" s="76"/>
      <c r="Q406" s="76"/>
      <c r="R406" s="76"/>
      <c r="S406" s="76"/>
      <c r="T406" s="76"/>
      <c r="U406" s="76"/>
      <c r="V406" s="76"/>
      <c r="W406" s="76"/>
      <c r="X406" s="76"/>
      <c r="Y406" s="76"/>
      <c r="Z406" s="76"/>
      <c r="AA406" s="77"/>
      <c r="AB406" s="69"/>
      <c r="AC406" s="69"/>
      <c r="AD406" s="65">
        <f>B406</f>
        <v>225</v>
      </c>
      <c r="AE406" s="65" t="str">
        <f>C406</f>
        <v>Theodor</v>
      </c>
      <c r="AF406" s="65" t="str">
        <f>D406</f>
        <v>Wien</v>
      </c>
      <c r="AG406" s="65">
        <f>E406</f>
        <v>0</v>
      </c>
    </row>
    <row r="407" spans="1:33" s="12" customFormat="1" ht="15.75" x14ac:dyDescent="0.2">
      <c r="A407" s="65">
        <f t="shared" si="81"/>
        <v>185</v>
      </c>
      <c r="B407" s="73">
        <v>86</v>
      </c>
      <c r="C407" s="74" t="s">
        <v>121</v>
      </c>
      <c r="D407" s="75" t="s">
        <v>36</v>
      </c>
      <c r="E407" s="31"/>
      <c r="F407" s="66">
        <f t="shared" si="82"/>
        <v>5.37</v>
      </c>
      <c r="G407" s="67">
        <f t="shared" si="83"/>
        <v>185</v>
      </c>
      <c r="H407" s="68"/>
      <c r="I407" s="76">
        <v>9.82</v>
      </c>
      <c r="J407" s="76"/>
      <c r="K407" s="76">
        <v>5.37</v>
      </c>
      <c r="L407" s="76"/>
      <c r="M407" s="76"/>
      <c r="N407" s="76"/>
      <c r="O407" s="76"/>
      <c r="P407" s="76"/>
      <c r="Q407" s="76"/>
      <c r="R407" s="76"/>
      <c r="S407" s="76"/>
      <c r="T407" s="76"/>
      <c r="U407" s="76"/>
      <c r="V407" s="76"/>
      <c r="W407" s="76"/>
      <c r="X407" s="76"/>
      <c r="Y407" s="76"/>
      <c r="Z407" s="76"/>
      <c r="AA407" s="77"/>
      <c r="AB407" s="69"/>
      <c r="AC407" s="69"/>
      <c r="AE407" s="12" t="str">
        <f>C407</f>
        <v xml:space="preserve">Theodor </v>
      </c>
    </row>
    <row r="408" spans="1:33" s="12" customFormat="1" ht="15.75" x14ac:dyDescent="0.2">
      <c r="A408" s="65">
        <f t="shared" si="81"/>
        <v>241</v>
      </c>
      <c r="B408" s="73">
        <v>373</v>
      </c>
      <c r="C408" s="74" t="s">
        <v>271</v>
      </c>
      <c r="D408" s="75" t="s">
        <v>36</v>
      </c>
      <c r="E408" s="31"/>
      <c r="F408" s="66">
        <f t="shared" si="82"/>
        <v>6.06</v>
      </c>
      <c r="G408" s="67">
        <f t="shared" si="83"/>
        <v>241</v>
      </c>
      <c r="H408" s="68"/>
      <c r="I408" s="76">
        <v>6.06</v>
      </c>
      <c r="J408" s="76"/>
      <c r="K408" s="76"/>
      <c r="L408" s="76"/>
      <c r="M408" s="76"/>
      <c r="N408" s="76"/>
      <c r="O408" s="76"/>
      <c r="P408" s="76"/>
      <c r="Q408" s="76"/>
      <c r="R408" s="76"/>
      <c r="S408" s="76"/>
      <c r="T408" s="76"/>
      <c r="U408" s="76"/>
      <c r="V408" s="76"/>
      <c r="W408" s="76"/>
      <c r="X408" s="76"/>
      <c r="Y408" s="76"/>
      <c r="Z408" s="76"/>
      <c r="AA408" s="77"/>
      <c r="AB408" s="69"/>
      <c r="AC408" s="69"/>
      <c r="AE408" s="12" t="str">
        <f>C408</f>
        <v>Theresa</v>
      </c>
      <c r="AF408" s="12" t="str">
        <f>D408</f>
        <v>Wien</v>
      </c>
    </row>
    <row r="409" spans="1:33" s="12" customFormat="1" ht="15.75" x14ac:dyDescent="0.2">
      <c r="A409" s="65">
        <f t="shared" ref="A409:A440" si="92">G409</f>
        <v>331</v>
      </c>
      <c r="B409" s="73">
        <v>232</v>
      </c>
      <c r="C409" s="74" t="s">
        <v>271</v>
      </c>
      <c r="D409" s="75" t="s">
        <v>36</v>
      </c>
      <c r="E409" s="31"/>
      <c r="F409" s="66">
        <f t="shared" ref="F409:F441" si="93">IF(SUM(H409:AB409)&gt;0,MIN(H409:AB409)," ")</f>
        <v>8.48</v>
      </c>
      <c r="G409" s="67">
        <f t="shared" ref="G409:G441" si="94">IF(ISNUMBER(F409),RANK(F409,$F$25:$F$539,1)," ")</f>
        <v>331</v>
      </c>
      <c r="H409" s="68"/>
      <c r="I409" s="76">
        <v>8.48</v>
      </c>
      <c r="J409" s="76"/>
      <c r="K409" s="76"/>
      <c r="L409" s="76"/>
      <c r="M409" s="76"/>
      <c r="N409" s="76"/>
      <c r="O409" s="76"/>
      <c r="P409" s="76"/>
      <c r="Q409" s="76"/>
      <c r="R409" s="76"/>
      <c r="S409" s="76"/>
      <c r="T409" s="76"/>
      <c r="U409" s="76"/>
      <c r="V409" s="76"/>
      <c r="W409" s="76"/>
      <c r="X409" s="76"/>
      <c r="Y409" s="76"/>
      <c r="Z409" s="76"/>
      <c r="AA409" s="77"/>
      <c r="AB409" s="69"/>
      <c r="AC409" s="69"/>
      <c r="AE409" s="12" t="str">
        <f>C409</f>
        <v>Theresa</v>
      </c>
    </row>
    <row r="410" spans="1:33" s="12" customFormat="1" ht="15.75" x14ac:dyDescent="0.2">
      <c r="A410" s="65">
        <f t="shared" si="92"/>
        <v>119</v>
      </c>
      <c r="B410" s="73">
        <v>388</v>
      </c>
      <c r="C410" s="74" t="s">
        <v>417</v>
      </c>
      <c r="D410" s="75" t="s">
        <v>36</v>
      </c>
      <c r="E410" s="31"/>
      <c r="F410" s="66">
        <f t="shared" si="93"/>
        <v>4.76</v>
      </c>
      <c r="G410" s="67">
        <f t="shared" si="94"/>
        <v>119</v>
      </c>
      <c r="H410" s="68"/>
      <c r="I410" s="76">
        <v>4.76</v>
      </c>
      <c r="J410" s="76"/>
      <c r="K410" s="76"/>
      <c r="L410" s="76"/>
      <c r="M410" s="76"/>
      <c r="N410" s="76"/>
      <c r="O410" s="76"/>
      <c r="P410" s="76"/>
      <c r="Q410" s="76"/>
      <c r="R410" s="76"/>
      <c r="S410" s="76"/>
      <c r="T410" s="76"/>
      <c r="U410" s="76"/>
      <c r="V410" s="76"/>
      <c r="W410" s="76"/>
      <c r="X410" s="76"/>
      <c r="Y410" s="76"/>
      <c r="Z410" s="76"/>
      <c r="AA410" s="77"/>
      <c r="AB410" s="69"/>
      <c r="AC410" s="69"/>
    </row>
    <row r="411" spans="1:33" s="12" customFormat="1" ht="15.75" x14ac:dyDescent="0.2">
      <c r="A411" s="65">
        <f t="shared" si="92"/>
        <v>206</v>
      </c>
      <c r="B411" s="73">
        <v>253</v>
      </c>
      <c r="C411" s="74" t="s">
        <v>285</v>
      </c>
      <c r="D411" s="75" t="s">
        <v>286</v>
      </c>
      <c r="E411" s="31"/>
      <c r="F411" s="66">
        <f t="shared" si="93"/>
        <v>5.65</v>
      </c>
      <c r="G411" s="67">
        <f t="shared" si="94"/>
        <v>206</v>
      </c>
      <c r="H411" s="68"/>
      <c r="I411" s="76">
        <v>5.65</v>
      </c>
      <c r="J411" s="76"/>
      <c r="K411" s="76"/>
      <c r="L411" s="76"/>
      <c r="M411" s="76"/>
      <c r="N411" s="76"/>
      <c r="O411" s="76"/>
      <c r="P411" s="76"/>
      <c r="Q411" s="76"/>
      <c r="R411" s="76"/>
      <c r="S411" s="76"/>
      <c r="T411" s="76"/>
      <c r="U411" s="76"/>
      <c r="V411" s="76"/>
      <c r="W411" s="76"/>
      <c r="X411" s="76"/>
      <c r="Y411" s="76"/>
      <c r="Z411" s="76"/>
      <c r="AA411" s="77"/>
      <c r="AB411" s="69"/>
      <c r="AC411" s="69"/>
      <c r="AD411" s="65">
        <f t="shared" ref="AD411:AG412" si="95">B411</f>
        <v>253</v>
      </c>
      <c r="AE411" s="65" t="str">
        <f t="shared" si="95"/>
        <v>Timo</v>
      </c>
      <c r="AF411" s="65" t="str">
        <f t="shared" si="95"/>
        <v>Sieghartskirchen</v>
      </c>
      <c r="AG411" s="65">
        <f t="shared" si="95"/>
        <v>0</v>
      </c>
    </row>
    <row r="412" spans="1:33" s="12" customFormat="1" ht="15.75" x14ac:dyDescent="0.2">
      <c r="A412" s="65">
        <f t="shared" si="92"/>
        <v>301</v>
      </c>
      <c r="B412" s="73">
        <v>97</v>
      </c>
      <c r="C412" s="74" t="s">
        <v>133</v>
      </c>
      <c r="D412" s="75" t="s">
        <v>36</v>
      </c>
      <c r="E412" s="31"/>
      <c r="F412" s="66">
        <f t="shared" si="93"/>
        <v>7.38</v>
      </c>
      <c r="G412" s="67">
        <f t="shared" si="94"/>
        <v>301</v>
      </c>
      <c r="H412" s="68"/>
      <c r="I412" s="76">
        <v>7.38</v>
      </c>
      <c r="J412" s="76"/>
      <c r="K412" s="76"/>
      <c r="L412" s="76"/>
      <c r="M412" s="76"/>
      <c r="N412" s="76"/>
      <c r="O412" s="76"/>
      <c r="P412" s="76"/>
      <c r="Q412" s="76"/>
      <c r="R412" s="76"/>
      <c r="S412" s="76"/>
      <c r="T412" s="76"/>
      <c r="U412" s="76"/>
      <c r="V412" s="76"/>
      <c r="W412" s="76"/>
      <c r="X412" s="76"/>
      <c r="Y412" s="76"/>
      <c r="Z412" s="76"/>
      <c r="AA412" s="77"/>
      <c r="AB412" s="69"/>
      <c r="AC412" s="69"/>
      <c r="AD412" s="65">
        <f t="shared" si="95"/>
        <v>97</v>
      </c>
      <c r="AE412" s="65" t="str">
        <f t="shared" si="95"/>
        <v>Timon</v>
      </c>
      <c r="AF412" s="65" t="str">
        <f t="shared" si="95"/>
        <v>Wien</v>
      </c>
      <c r="AG412" s="65">
        <f t="shared" si="95"/>
        <v>0</v>
      </c>
    </row>
    <row r="413" spans="1:33" s="12" customFormat="1" ht="15.75" x14ac:dyDescent="0.2">
      <c r="A413" s="65">
        <f t="shared" si="92"/>
        <v>304</v>
      </c>
      <c r="B413" s="73">
        <v>5</v>
      </c>
      <c r="C413" s="74" t="s">
        <v>27</v>
      </c>
      <c r="D413" s="75"/>
      <c r="E413" s="31"/>
      <c r="F413" s="66">
        <f t="shared" si="93"/>
        <v>7.47</v>
      </c>
      <c r="G413" s="67">
        <f t="shared" si="94"/>
        <v>304</v>
      </c>
      <c r="H413" s="68"/>
      <c r="I413" s="76">
        <v>7.47</v>
      </c>
      <c r="J413" s="76"/>
      <c r="K413" s="76"/>
      <c r="L413" s="76"/>
      <c r="M413" s="76"/>
      <c r="N413" s="76"/>
      <c r="O413" s="76"/>
      <c r="P413" s="76"/>
      <c r="Q413" s="76"/>
      <c r="R413" s="76"/>
      <c r="S413" s="76"/>
      <c r="T413" s="76"/>
      <c r="U413" s="76"/>
      <c r="V413" s="76"/>
      <c r="W413" s="76"/>
      <c r="X413" s="76"/>
      <c r="Y413" s="76"/>
      <c r="Z413" s="76"/>
      <c r="AA413" s="77"/>
      <c r="AB413" s="69"/>
      <c r="AC413" s="69"/>
    </row>
    <row r="414" spans="1:33" s="12" customFormat="1" ht="15.75" x14ac:dyDescent="0.2">
      <c r="A414" s="65">
        <f t="shared" si="92"/>
        <v>379</v>
      </c>
      <c r="B414" s="73">
        <v>58</v>
      </c>
      <c r="C414" s="74" t="s">
        <v>90</v>
      </c>
      <c r="D414" s="75" t="s">
        <v>36</v>
      </c>
      <c r="E414" s="31"/>
      <c r="F414" s="66">
        <f t="shared" si="93"/>
        <v>11.05</v>
      </c>
      <c r="G414" s="67">
        <f t="shared" si="94"/>
        <v>379</v>
      </c>
      <c r="H414" s="68"/>
      <c r="I414" s="76">
        <v>11.05</v>
      </c>
      <c r="J414" s="76"/>
      <c r="K414" s="76"/>
      <c r="L414" s="76"/>
      <c r="M414" s="76"/>
      <c r="N414" s="76"/>
      <c r="O414" s="76"/>
      <c r="P414" s="76"/>
      <c r="Q414" s="76"/>
      <c r="R414" s="76"/>
      <c r="S414" s="76"/>
      <c r="T414" s="76"/>
      <c r="U414" s="76"/>
      <c r="V414" s="76"/>
      <c r="W414" s="76"/>
      <c r="X414" s="76"/>
      <c r="Y414" s="76"/>
      <c r="Z414" s="76"/>
      <c r="AA414" s="77"/>
      <c r="AB414" s="69"/>
      <c r="AC414" s="69"/>
      <c r="AD414" s="65">
        <f t="shared" ref="AD414:AG416" si="96">B414</f>
        <v>58</v>
      </c>
      <c r="AE414" s="65" t="str">
        <f t="shared" si="96"/>
        <v>Tom</v>
      </c>
      <c r="AF414" s="65" t="str">
        <f t="shared" si="96"/>
        <v>Wien</v>
      </c>
      <c r="AG414" s="65">
        <f t="shared" si="96"/>
        <v>0</v>
      </c>
    </row>
    <row r="415" spans="1:33" s="12" customFormat="1" ht="15.75" x14ac:dyDescent="0.2">
      <c r="A415" s="65">
        <f t="shared" si="92"/>
        <v>24</v>
      </c>
      <c r="B415" s="73">
        <v>277</v>
      </c>
      <c r="C415" s="74" t="s">
        <v>310</v>
      </c>
      <c r="D415" s="75" t="s">
        <v>311</v>
      </c>
      <c r="E415" s="31"/>
      <c r="F415" s="66">
        <f t="shared" si="93"/>
        <v>3.63</v>
      </c>
      <c r="G415" s="67">
        <f t="shared" si="94"/>
        <v>24</v>
      </c>
      <c r="H415" s="68"/>
      <c r="I415" s="76">
        <v>4.03</v>
      </c>
      <c r="J415" s="76"/>
      <c r="K415" s="76">
        <v>3.82</v>
      </c>
      <c r="L415" s="76"/>
      <c r="M415" s="76">
        <v>3.64</v>
      </c>
      <c r="N415" s="76"/>
      <c r="O415" s="76">
        <v>3.63</v>
      </c>
      <c r="P415" s="76"/>
      <c r="Q415" s="76">
        <v>3.67</v>
      </c>
      <c r="R415" s="76"/>
      <c r="S415" s="76"/>
      <c r="T415" s="76"/>
      <c r="U415" s="76"/>
      <c r="V415" s="76"/>
      <c r="W415" s="76"/>
      <c r="X415" s="76"/>
      <c r="Y415" s="76"/>
      <c r="Z415" s="76"/>
      <c r="AA415" s="77"/>
      <c r="AB415" s="69"/>
      <c r="AC415" s="69"/>
      <c r="AD415" s="65">
        <f t="shared" si="96"/>
        <v>277</v>
      </c>
      <c r="AE415" s="65" t="str">
        <f t="shared" si="96"/>
        <v>UMLAUF Beatrix</v>
      </c>
      <c r="AF415" s="65" t="str">
        <f t="shared" si="96"/>
        <v>Rehhof</v>
      </c>
      <c r="AG415" s="65">
        <f t="shared" si="96"/>
        <v>0</v>
      </c>
    </row>
    <row r="416" spans="1:33" s="12" customFormat="1" ht="15.75" x14ac:dyDescent="0.2">
      <c r="A416" s="65">
        <f t="shared" si="92"/>
        <v>159</v>
      </c>
      <c r="B416" s="73">
        <v>178</v>
      </c>
      <c r="C416" s="74" t="s">
        <v>221</v>
      </c>
      <c r="D416" s="75" t="s">
        <v>36</v>
      </c>
      <c r="E416" s="31"/>
      <c r="F416" s="66">
        <f t="shared" si="93"/>
        <v>5.16</v>
      </c>
      <c r="G416" s="67">
        <f t="shared" si="94"/>
        <v>159</v>
      </c>
      <c r="H416" s="68"/>
      <c r="I416" s="76">
        <v>5.16</v>
      </c>
      <c r="J416" s="76"/>
      <c r="K416" s="76"/>
      <c r="L416" s="76"/>
      <c r="M416" s="76"/>
      <c r="N416" s="76"/>
      <c r="O416" s="76"/>
      <c r="P416" s="76"/>
      <c r="Q416" s="76"/>
      <c r="R416" s="76"/>
      <c r="S416" s="76"/>
      <c r="T416" s="76"/>
      <c r="U416" s="76"/>
      <c r="V416" s="76"/>
      <c r="W416" s="76"/>
      <c r="X416" s="76"/>
      <c r="Y416" s="76"/>
      <c r="Z416" s="76"/>
      <c r="AA416" s="77"/>
      <c r="AB416" s="69"/>
      <c r="AC416" s="69"/>
      <c r="AD416" s="65">
        <f t="shared" si="96"/>
        <v>178</v>
      </c>
      <c r="AE416" s="65" t="str">
        <f t="shared" si="96"/>
        <v>UNTERSCHEIDER Pascal</v>
      </c>
      <c r="AF416" s="65" t="str">
        <f t="shared" si="96"/>
        <v>Wien</v>
      </c>
      <c r="AG416" s="65">
        <f t="shared" si="96"/>
        <v>0</v>
      </c>
    </row>
    <row r="417" spans="1:33" s="12" customFormat="1" ht="15.75" x14ac:dyDescent="0.2">
      <c r="A417" s="65">
        <f t="shared" si="92"/>
        <v>110</v>
      </c>
      <c r="B417" s="73">
        <v>411</v>
      </c>
      <c r="C417" s="74" t="s">
        <v>433</v>
      </c>
      <c r="D417" s="75" t="s">
        <v>36</v>
      </c>
      <c r="E417" s="31"/>
      <c r="F417" s="66">
        <f t="shared" si="93"/>
        <v>4.6399999999999997</v>
      </c>
      <c r="G417" s="67">
        <f t="shared" si="94"/>
        <v>110</v>
      </c>
      <c r="H417" s="68"/>
      <c r="I417" s="76">
        <v>4.9800000000000004</v>
      </c>
      <c r="J417" s="76"/>
      <c r="K417" s="76">
        <v>4.78</v>
      </c>
      <c r="L417" s="76"/>
      <c r="M417" s="76">
        <v>4.6399999999999997</v>
      </c>
      <c r="N417" s="76"/>
      <c r="O417" s="76">
        <v>4.9800000000000004</v>
      </c>
      <c r="P417" s="76"/>
      <c r="Q417" s="76"/>
      <c r="R417" s="76"/>
      <c r="S417" s="76"/>
      <c r="T417" s="76"/>
      <c r="U417" s="76"/>
      <c r="V417" s="76"/>
      <c r="W417" s="76"/>
      <c r="X417" s="76"/>
      <c r="Y417" s="76"/>
      <c r="Z417" s="76"/>
      <c r="AA417" s="77"/>
      <c r="AB417" s="69"/>
      <c r="AC417" s="69"/>
    </row>
    <row r="418" spans="1:33" s="12" customFormat="1" ht="15.75" x14ac:dyDescent="0.2">
      <c r="A418" s="65">
        <f t="shared" si="92"/>
        <v>217</v>
      </c>
      <c r="B418" s="73">
        <v>370</v>
      </c>
      <c r="C418" s="74" t="s">
        <v>399</v>
      </c>
      <c r="D418" s="75" t="s">
        <v>36</v>
      </c>
      <c r="E418" s="31"/>
      <c r="F418" s="66">
        <f t="shared" si="93"/>
        <v>5.8</v>
      </c>
      <c r="G418" s="67">
        <f t="shared" si="94"/>
        <v>217</v>
      </c>
      <c r="H418" s="68"/>
      <c r="I418" s="76">
        <v>5.8</v>
      </c>
      <c r="J418" s="76"/>
      <c r="K418" s="76"/>
      <c r="L418" s="76"/>
      <c r="M418" s="76"/>
      <c r="N418" s="76"/>
      <c r="O418" s="76"/>
      <c r="P418" s="76"/>
      <c r="Q418" s="76"/>
      <c r="R418" s="76"/>
      <c r="S418" s="76"/>
      <c r="T418" s="76"/>
      <c r="U418" s="76"/>
      <c r="V418" s="76"/>
      <c r="W418" s="76"/>
      <c r="X418" s="76"/>
      <c r="Y418" s="76"/>
      <c r="Z418" s="76"/>
      <c r="AA418" s="77"/>
      <c r="AB418" s="69"/>
      <c r="AC418" s="69"/>
      <c r="AD418" s="65">
        <f>B418</f>
        <v>370</v>
      </c>
      <c r="AE418" s="65" t="str">
        <f>C418</f>
        <v>Vici</v>
      </c>
      <c r="AF418" s="65" t="str">
        <f>D418</f>
        <v>Wien</v>
      </c>
      <c r="AG418" s="65">
        <f>E418</f>
        <v>0</v>
      </c>
    </row>
    <row r="419" spans="1:33" s="12" customFormat="1" ht="15.75" x14ac:dyDescent="0.2">
      <c r="A419" s="65">
        <f t="shared" si="92"/>
        <v>288</v>
      </c>
      <c r="B419" s="73">
        <v>75</v>
      </c>
      <c r="C419" s="74" t="s">
        <v>110</v>
      </c>
      <c r="D419" s="75" t="s">
        <v>36</v>
      </c>
      <c r="E419" s="31"/>
      <c r="F419" s="66">
        <f t="shared" si="93"/>
        <v>7.02</v>
      </c>
      <c r="G419" s="67">
        <f t="shared" si="94"/>
        <v>288</v>
      </c>
      <c r="H419" s="68"/>
      <c r="I419" s="76">
        <v>7.02</v>
      </c>
      <c r="J419" s="76"/>
      <c r="K419" s="76"/>
      <c r="L419" s="76"/>
      <c r="M419" s="76"/>
      <c r="N419" s="76"/>
      <c r="O419" s="76"/>
      <c r="P419" s="76"/>
      <c r="Q419" s="76"/>
      <c r="R419" s="76"/>
      <c r="S419" s="76"/>
      <c r="T419" s="76"/>
      <c r="U419" s="76"/>
      <c r="V419" s="76"/>
      <c r="W419" s="76"/>
      <c r="X419" s="76"/>
      <c r="Y419" s="76"/>
      <c r="Z419" s="76"/>
      <c r="AA419" s="77"/>
      <c r="AB419" s="69"/>
      <c r="AC419" s="69"/>
      <c r="AE419" s="12" t="str">
        <f>C419</f>
        <v>Victoria</v>
      </c>
    </row>
    <row r="420" spans="1:33" s="12" customFormat="1" ht="15.75" x14ac:dyDescent="0.2">
      <c r="A420" s="65">
        <f t="shared" si="92"/>
        <v>305</v>
      </c>
      <c r="B420" s="73">
        <v>131</v>
      </c>
      <c r="C420" s="74" t="s">
        <v>110</v>
      </c>
      <c r="D420" s="75" t="s">
        <v>36</v>
      </c>
      <c r="E420" s="31"/>
      <c r="F420" s="66">
        <f t="shared" si="93"/>
        <v>7.52</v>
      </c>
      <c r="G420" s="67">
        <f t="shared" si="94"/>
        <v>305</v>
      </c>
      <c r="H420" s="68"/>
      <c r="I420" s="76">
        <v>7.52</v>
      </c>
      <c r="J420" s="76"/>
      <c r="K420" s="76"/>
      <c r="L420" s="76"/>
      <c r="M420" s="76"/>
      <c r="N420" s="76"/>
      <c r="O420" s="76"/>
      <c r="P420" s="76"/>
      <c r="Q420" s="76"/>
      <c r="R420" s="76"/>
      <c r="S420" s="76"/>
      <c r="T420" s="76"/>
      <c r="U420" s="76"/>
      <c r="V420" s="76"/>
      <c r="W420" s="76"/>
      <c r="X420" s="76"/>
      <c r="Y420" s="76"/>
      <c r="Z420" s="76"/>
      <c r="AA420" s="77"/>
      <c r="AB420" s="69"/>
      <c r="AC420" s="69"/>
    </row>
    <row r="421" spans="1:33" s="12" customFormat="1" ht="15.75" x14ac:dyDescent="0.2">
      <c r="A421" s="65">
        <f t="shared" si="92"/>
        <v>319</v>
      </c>
      <c r="B421" s="73">
        <v>270</v>
      </c>
      <c r="C421" s="74" t="s">
        <v>303</v>
      </c>
      <c r="D421" s="75" t="s">
        <v>36</v>
      </c>
      <c r="E421" s="31"/>
      <c r="F421" s="66">
        <f t="shared" si="93"/>
        <v>7.87</v>
      </c>
      <c r="G421" s="67">
        <f t="shared" si="94"/>
        <v>319</v>
      </c>
      <c r="H421" s="68"/>
      <c r="I421" s="76">
        <v>7.87</v>
      </c>
      <c r="J421" s="76"/>
      <c r="K421" s="76"/>
      <c r="L421" s="76"/>
      <c r="M421" s="76"/>
      <c r="N421" s="76"/>
      <c r="O421" s="76"/>
      <c r="P421" s="76"/>
      <c r="Q421" s="76"/>
      <c r="R421" s="76"/>
      <c r="S421" s="76"/>
      <c r="T421" s="76"/>
      <c r="U421" s="76"/>
      <c r="V421" s="76"/>
      <c r="W421" s="76"/>
      <c r="X421" s="76"/>
      <c r="Y421" s="76"/>
      <c r="Z421" s="76"/>
      <c r="AA421" s="77"/>
      <c r="AB421" s="69"/>
      <c r="AC421" s="69"/>
      <c r="AE421" s="12" t="str">
        <f>C421</f>
        <v>Viktoria</v>
      </c>
    </row>
    <row r="422" spans="1:33" s="12" customFormat="1" ht="15.75" x14ac:dyDescent="0.2">
      <c r="A422" s="65">
        <f t="shared" si="92"/>
        <v>213</v>
      </c>
      <c r="B422" s="73">
        <v>351</v>
      </c>
      <c r="C422" s="74" t="s">
        <v>378</v>
      </c>
      <c r="D422" s="75" t="s">
        <v>379</v>
      </c>
      <c r="E422" s="31"/>
      <c r="F422" s="66">
        <f t="shared" si="93"/>
        <v>5.69</v>
      </c>
      <c r="G422" s="67">
        <f t="shared" si="94"/>
        <v>213</v>
      </c>
      <c r="H422" s="68"/>
      <c r="I422" s="76">
        <v>5.84</v>
      </c>
      <c r="J422" s="76"/>
      <c r="K422" s="76">
        <v>5.75</v>
      </c>
      <c r="L422" s="76"/>
      <c r="M422" s="76">
        <v>5.69</v>
      </c>
      <c r="N422" s="76"/>
      <c r="O422" s="76"/>
      <c r="P422" s="76"/>
      <c r="Q422" s="76"/>
      <c r="R422" s="76"/>
      <c r="S422" s="76"/>
      <c r="T422" s="76"/>
      <c r="U422" s="76"/>
      <c r="V422" s="76"/>
      <c r="W422" s="76"/>
      <c r="X422" s="76"/>
      <c r="Y422" s="76"/>
      <c r="Z422" s="76"/>
      <c r="AA422" s="77"/>
      <c r="AB422" s="69"/>
      <c r="AC422" s="69"/>
      <c r="AE422" s="12" t="str">
        <f>C422</f>
        <v>Vincent</v>
      </c>
      <c r="AF422" s="12" t="str">
        <f t="shared" ref="AF422:AF428" si="97">D422</f>
        <v>Doktorberg</v>
      </c>
    </row>
    <row r="423" spans="1:33" s="12" customFormat="1" ht="15.75" x14ac:dyDescent="0.2">
      <c r="A423" s="65">
        <f t="shared" si="92"/>
        <v>84</v>
      </c>
      <c r="B423" s="73">
        <v>320</v>
      </c>
      <c r="C423" s="74" t="s">
        <v>350</v>
      </c>
      <c r="D423" s="75" t="s">
        <v>36</v>
      </c>
      <c r="E423" s="78"/>
      <c r="F423" s="66">
        <f t="shared" si="93"/>
        <v>4.41</v>
      </c>
      <c r="G423" s="67">
        <f t="shared" si="94"/>
        <v>84</v>
      </c>
      <c r="H423" s="68"/>
      <c r="I423" s="76">
        <v>6.76</v>
      </c>
      <c r="J423" s="76"/>
      <c r="K423" s="76">
        <v>5.58</v>
      </c>
      <c r="L423" s="76"/>
      <c r="M423" s="76">
        <v>4.41</v>
      </c>
      <c r="N423" s="76"/>
      <c r="O423" s="76"/>
      <c r="P423" s="76"/>
      <c r="Q423" s="76"/>
      <c r="R423" s="76"/>
      <c r="S423" s="76"/>
      <c r="T423" s="76"/>
      <c r="U423" s="76"/>
      <c r="V423" s="76"/>
      <c r="W423" s="76"/>
      <c r="X423" s="76"/>
      <c r="Y423" s="76"/>
      <c r="Z423" s="76"/>
      <c r="AA423" s="77"/>
      <c r="AB423" s="69"/>
      <c r="AC423" s="69"/>
      <c r="AD423" s="65">
        <f>B423</f>
        <v>320</v>
      </c>
      <c r="AE423" s="65" t="str">
        <f>C423</f>
        <v>Viola</v>
      </c>
      <c r="AF423" s="65" t="str">
        <f t="shared" si="97"/>
        <v>Wien</v>
      </c>
      <c r="AG423" s="65">
        <f>E423</f>
        <v>0</v>
      </c>
    </row>
    <row r="424" spans="1:33" s="12" customFormat="1" ht="15.75" x14ac:dyDescent="0.2">
      <c r="A424" s="65">
        <f t="shared" si="92"/>
        <v>197</v>
      </c>
      <c r="B424" s="73">
        <v>286</v>
      </c>
      <c r="C424" s="74" t="s">
        <v>319</v>
      </c>
      <c r="D424" s="75" t="s">
        <v>36</v>
      </c>
      <c r="E424" s="31"/>
      <c r="F424" s="66">
        <f t="shared" si="93"/>
        <v>5.55</v>
      </c>
      <c r="G424" s="67">
        <f t="shared" si="94"/>
        <v>197</v>
      </c>
      <c r="H424" s="68"/>
      <c r="I424" s="76">
        <v>5.55</v>
      </c>
      <c r="J424" s="76"/>
      <c r="K424" s="76"/>
      <c r="L424" s="76"/>
      <c r="M424" s="76"/>
      <c r="N424" s="76"/>
      <c r="O424" s="76"/>
      <c r="P424" s="76"/>
      <c r="Q424" s="76"/>
      <c r="R424" s="76"/>
      <c r="S424" s="76"/>
      <c r="T424" s="76"/>
      <c r="U424" s="76"/>
      <c r="V424" s="76"/>
      <c r="W424" s="76"/>
      <c r="X424" s="76"/>
      <c r="Y424" s="76"/>
      <c r="Z424" s="76"/>
      <c r="AA424" s="77"/>
      <c r="AB424" s="69"/>
      <c r="AC424" s="69"/>
      <c r="AE424" s="12" t="str">
        <f>C424</f>
        <v>Vispi</v>
      </c>
      <c r="AF424" s="12" t="str">
        <f t="shared" si="97"/>
        <v>Wien</v>
      </c>
    </row>
    <row r="425" spans="1:33" s="12" customFormat="1" ht="15.75" x14ac:dyDescent="0.2">
      <c r="A425" s="65">
        <f t="shared" si="92"/>
        <v>338</v>
      </c>
      <c r="B425" s="73">
        <v>59</v>
      </c>
      <c r="C425" s="74" t="s">
        <v>91</v>
      </c>
      <c r="D425" s="75" t="s">
        <v>36</v>
      </c>
      <c r="E425" s="31"/>
      <c r="F425" s="66">
        <f t="shared" si="93"/>
        <v>8.75</v>
      </c>
      <c r="G425" s="67">
        <f t="shared" si="94"/>
        <v>338</v>
      </c>
      <c r="H425" s="68"/>
      <c r="I425" s="76">
        <v>8.75</v>
      </c>
      <c r="J425" s="76"/>
      <c r="K425" s="76"/>
      <c r="L425" s="76"/>
      <c r="M425" s="76"/>
      <c r="N425" s="76"/>
      <c r="O425" s="76"/>
      <c r="P425" s="76"/>
      <c r="Q425" s="76"/>
      <c r="R425" s="76"/>
      <c r="S425" s="76"/>
      <c r="T425" s="76"/>
      <c r="U425" s="76"/>
      <c r="V425" s="76"/>
      <c r="W425" s="76"/>
      <c r="X425" s="76"/>
      <c r="Y425" s="76"/>
      <c r="Z425" s="76"/>
      <c r="AA425" s="77"/>
      <c r="AB425" s="69"/>
      <c r="AC425" s="69"/>
      <c r="AD425" s="65">
        <f>B425</f>
        <v>59</v>
      </c>
      <c r="AE425" s="65" t="str">
        <f>C425</f>
        <v>VOGT Emely</v>
      </c>
      <c r="AF425" s="65" t="str">
        <f t="shared" si="97"/>
        <v>Wien</v>
      </c>
      <c r="AG425" s="65">
        <f>E425</f>
        <v>0</v>
      </c>
    </row>
    <row r="426" spans="1:33" s="12" customFormat="1" ht="15.75" x14ac:dyDescent="0.2">
      <c r="A426" s="65">
        <f t="shared" si="92"/>
        <v>365</v>
      </c>
      <c r="B426" s="73">
        <v>296</v>
      </c>
      <c r="C426" s="74" t="s">
        <v>326</v>
      </c>
      <c r="D426" s="75" t="s">
        <v>36</v>
      </c>
      <c r="E426" s="31"/>
      <c r="F426" s="66">
        <f t="shared" si="93"/>
        <v>10.15</v>
      </c>
      <c r="G426" s="67">
        <f t="shared" si="94"/>
        <v>365</v>
      </c>
      <c r="H426" s="68"/>
      <c r="I426" s="76">
        <v>10.15</v>
      </c>
      <c r="J426" s="76"/>
      <c r="K426" s="76"/>
      <c r="L426" s="76"/>
      <c r="M426" s="76"/>
      <c r="N426" s="76"/>
      <c r="O426" s="76"/>
      <c r="P426" s="76"/>
      <c r="Q426" s="76"/>
      <c r="R426" s="76"/>
      <c r="S426" s="76"/>
      <c r="T426" s="76"/>
      <c r="U426" s="76"/>
      <c r="V426" s="76"/>
      <c r="W426" s="76"/>
      <c r="X426" s="76"/>
      <c r="Y426" s="76"/>
      <c r="Z426" s="76"/>
      <c r="AA426" s="77"/>
      <c r="AB426" s="69"/>
      <c r="AC426" s="69"/>
      <c r="AF426" s="12" t="str">
        <f t="shared" si="97"/>
        <v>Wien</v>
      </c>
    </row>
    <row r="427" spans="1:33" s="12" customFormat="1" ht="15.75" x14ac:dyDescent="0.2">
      <c r="A427" s="65">
        <f t="shared" si="92"/>
        <v>312</v>
      </c>
      <c r="B427" s="73">
        <v>297</v>
      </c>
      <c r="C427" s="74" t="s">
        <v>327</v>
      </c>
      <c r="D427" s="75" t="s">
        <v>36</v>
      </c>
      <c r="E427" s="31"/>
      <c r="F427" s="66">
        <f t="shared" si="93"/>
        <v>7.71</v>
      </c>
      <c r="G427" s="67">
        <f t="shared" si="94"/>
        <v>312</v>
      </c>
      <c r="H427" s="68"/>
      <c r="I427" s="76">
        <v>7.71</v>
      </c>
      <c r="J427" s="76"/>
      <c r="K427" s="76"/>
      <c r="L427" s="76"/>
      <c r="M427" s="76"/>
      <c r="N427" s="76"/>
      <c r="O427" s="76"/>
      <c r="P427" s="76"/>
      <c r="Q427" s="76"/>
      <c r="R427" s="76"/>
      <c r="S427" s="76"/>
      <c r="T427" s="76"/>
      <c r="U427" s="76"/>
      <c r="V427" s="76"/>
      <c r="W427" s="76"/>
      <c r="X427" s="76"/>
      <c r="Y427" s="76"/>
      <c r="Z427" s="76"/>
      <c r="AA427" s="77"/>
      <c r="AB427" s="69"/>
      <c r="AC427" s="69"/>
      <c r="AD427" s="65">
        <f>B427</f>
        <v>297</v>
      </c>
      <c r="AE427" s="65" t="str">
        <f>C427</f>
        <v>Von Ostrum Giacomo</v>
      </c>
      <c r="AF427" s="65" t="str">
        <f t="shared" si="97"/>
        <v>Wien</v>
      </c>
      <c r="AG427" s="65">
        <f>E427</f>
        <v>0</v>
      </c>
    </row>
    <row r="428" spans="1:33" s="12" customFormat="1" ht="15.75" x14ac:dyDescent="0.2">
      <c r="A428" s="65">
        <f t="shared" si="92"/>
        <v>168</v>
      </c>
      <c r="B428" s="73">
        <v>172</v>
      </c>
      <c r="C428" s="74" t="s">
        <v>215</v>
      </c>
      <c r="D428" s="75" t="s">
        <v>214</v>
      </c>
      <c r="E428" s="31"/>
      <c r="F428" s="66">
        <f t="shared" si="93"/>
        <v>5.2</v>
      </c>
      <c r="G428" s="67">
        <f t="shared" si="94"/>
        <v>168</v>
      </c>
      <c r="H428" s="68"/>
      <c r="I428" s="76">
        <v>5.2</v>
      </c>
      <c r="J428" s="76"/>
      <c r="K428" s="76"/>
      <c r="L428" s="76"/>
      <c r="M428" s="76"/>
      <c r="N428" s="76"/>
      <c r="O428" s="76"/>
      <c r="P428" s="76"/>
      <c r="Q428" s="76"/>
      <c r="R428" s="76"/>
      <c r="S428" s="76"/>
      <c r="T428" s="76"/>
      <c r="U428" s="76"/>
      <c r="V428" s="76"/>
      <c r="W428" s="76"/>
      <c r="X428" s="76"/>
      <c r="Y428" s="76"/>
      <c r="Z428" s="76"/>
      <c r="AA428" s="77"/>
      <c r="AB428" s="69"/>
      <c r="AC428" s="69"/>
      <c r="AD428" s="65">
        <f>B428</f>
        <v>172</v>
      </c>
      <c r="AE428" s="65" t="str">
        <f>C428</f>
        <v>VUKOVIC Milan</v>
      </c>
      <c r="AF428" s="65" t="str">
        <f t="shared" si="97"/>
        <v>Wr. Neudorf</v>
      </c>
      <c r="AG428" s="65">
        <f>E428</f>
        <v>0</v>
      </c>
    </row>
    <row r="429" spans="1:33" s="12" customFormat="1" ht="15.75" x14ac:dyDescent="0.2">
      <c r="A429" s="65">
        <f t="shared" si="92"/>
        <v>37</v>
      </c>
      <c r="B429" s="73">
        <v>162</v>
      </c>
      <c r="C429" s="74" t="s">
        <v>203</v>
      </c>
      <c r="D429" s="75" t="s">
        <v>36</v>
      </c>
      <c r="E429" s="31"/>
      <c r="F429" s="66">
        <f t="shared" si="93"/>
        <v>3.82</v>
      </c>
      <c r="G429" s="67">
        <f t="shared" si="94"/>
        <v>37</v>
      </c>
      <c r="H429" s="68"/>
      <c r="I429" s="76">
        <v>4.0199999999999996</v>
      </c>
      <c r="J429" s="76"/>
      <c r="K429" s="76">
        <v>3.82</v>
      </c>
      <c r="L429" s="76"/>
      <c r="M429" s="76"/>
      <c r="N429" s="76"/>
      <c r="O429" s="76"/>
      <c r="P429" s="76"/>
      <c r="Q429" s="76"/>
      <c r="R429" s="76"/>
      <c r="S429" s="76"/>
      <c r="T429" s="76"/>
      <c r="U429" s="76"/>
      <c r="V429" s="76"/>
      <c r="W429" s="76"/>
      <c r="X429" s="76"/>
      <c r="Y429" s="76"/>
      <c r="Z429" s="76"/>
      <c r="AA429" s="77"/>
      <c r="AB429" s="69"/>
      <c r="AC429" s="69"/>
    </row>
    <row r="430" spans="1:33" s="12" customFormat="1" ht="15.75" x14ac:dyDescent="0.2">
      <c r="A430" s="65">
        <f t="shared" si="92"/>
        <v>86</v>
      </c>
      <c r="B430" s="73">
        <v>404</v>
      </c>
      <c r="C430" s="74" t="s">
        <v>427</v>
      </c>
      <c r="D430" s="80" t="s">
        <v>36</v>
      </c>
      <c r="E430" s="31"/>
      <c r="F430" s="66">
        <f t="shared" si="93"/>
        <v>4.4400000000000004</v>
      </c>
      <c r="G430" s="67">
        <f t="shared" si="94"/>
        <v>86</v>
      </c>
      <c r="H430" s="68"/>
      <c r="I430" s="76">
        <v>4.76</v>
      </c>
      <c r="J430" s="76"/>
      <c r="K430" s="76">
        <v>4.57</v>
      </c>
      <c r="L430" s="76"/>
      <c r="M430" s="76">
        <v>4.4400000000000004</v>
      </c>
      <c r="N430" s="76"/>
      <c r="O430" s="76"/>
      <c r="P430" s="76"/>
      <c r="Q430" s="76"/>
      <c r="R430" s="76"/>
      <c r="S430" s="76"/>
      <c r="T430" s="76"/>
      <c r="U430" s="76"/>
      <c r="V430" s="76"/>
      <c r="W430" s="76"/>
      <c r="X430" s="76"/>
      <c r="Y430" s="76"/>
      <c r="Z430" s="76"/>
      <c r="AA430" s="77"/>
      <c r="AB430" s="69"/>
      <c r="AC430" s="69"/>
    </row>
    <row r="431" spans="1:33" s="12" customFormat="1" ht="15.75" x14ac:dyDescent="0.2">
      <c r="A431" s="65">
        <f t="shared" si="92"/>
        <v>67</v>
      </c>
      <c r="B431" s="73">
        <v>374</v>
      </c>
      <c r="C431" s="74" t="s">
        <v>402</v>
      </c>
      <c r="D431" s="75" t="s">
        <v>403</v>
      </c>
      <c r="E431" s="31"/>
      <c r="F431" s="66">
        <f t="shared" si="93"/>
        <v>4.16</v>
      </c>
      <c r="G431" s="67">
        <f t="shared" si="94"/>
        <v>67</v>
      </c>
      <c r="H431" s="68"/>
      <c r="I431" s="76">
        <v>4.16</v>
      </c>
      <c r="J431" s="76"/>
      <c r="K431" s="76"/>
      <c r="L431" s="76"/>
      <c r="M431" s="76"/>
      <c r="N431" s="76"/>
      <c r="O431" s="76"/>
      <c r="P431" s="76"/>
      <c r="Q431" s="76"/>
      <c r="R431" s="76"/>
      <c r="S431" s="76"/>
      <c r="T431" s="76"/>
      <c r="U431" s="76"/>
      <c r="V431" s="76"/>
      <c r="W431" s="76"/>
      <c r="X431" s="76"/>
      <c r="Y431" s="76"/>
      <c r="Z431" s="76"/>
      <c r="AA431" s="77"/>
      <c r="AB431" s="69"/>
      <c r="AC431" s="69"/>
      <c r="AD431" s="65">
        <f t="shared" ref="AD431:AG438" si="98">B431</f>
        <v>374</v>
      </c>
      <c r="AE431" s="65" t="str">
        <f t="shared" si="98"/>
        <v>WAPPEL Marlies</v>
      </c>
      <c r="AF431" s="65" t="str">
        <f t="shared" si="98"/>
        <v>Kaisermühlen</v>
      </c>
      <c r="AG431" s="65">
        <f t="shared" si="98"/>
        <v>0</v>
      </c>
    </row>
    <row r="432" spans="1:33" s="12" customFormat="1" ht="15.75" x14ac:dyDescent="0.2">
      <c r="A432" s="65">
        <f t="shared" si="92"/>
        <v>34</v>
      </c>
      <c r="B432" s="73">
        <v>91</v>
      </c>
      <c r="C432" s="74" t="s">
        <v>126</v>
      </c>
      <c r="D432" s="75" t="s">
        <v>36</v>
      </c>
      <c r="E432" s="31"/>
      <c r="F432" s="66">
        <f t="shared" si="93"/>
        <v>3.79</v>
      </c>
      <c r="G432" s="67">
        <f t="shared" si="94"/>
        <v>34</v>
      </c>
      <c r="H432" s="68"/>
      <c r="I432" s="76">
        <v>4.25</v>
      </c>
      <c r="J432" s="76"/>
      <c r="K432" s="76">
        <v>3.79</v>
      </c>
      <c r="L432" s="76"/>
      <c r="M432" s="76"/>
      <c r="N432" s="76"/>
      <c r="O432" s="76"/>
      <c r="P432" s="76"/>
      <c r="Q432" s="76"/>
      <c r="R432" s="76"/>
      <c r="S432" s="76"/>
      <c r="T432" s="76"/>
      <c r="U432" s="76"/>
      <c r="V432" s="76"/>
      <c r="W432" s="76"/>
      <c r="X432" s="76"/>
      <c r="Y432" s="76"/>
      <c r="Z432" s="76"/>
      <c r="AA432" s="77"/>
      <c r="AB432" s="69"/>
      <c r="AC432" s="69"/>
      <c r="AD432" s="65">
        <f t="shared" si="98"/>
        <v>91</v>
      </c>
      <c r="AE432" s="65" t="str">
        <f t="shared" si="98"/>
        <v>WEISS Angelika</v>
      </c>
      <c r="AF432" s="65" t="str">
        <f t="shared" si="98"/>
        <v>Wien</v>
      </c>
      <c r="AG432" s="65">
        <f t="shared" si="98"/>
        <v>0</v>
      </c>
    </row>
    <row r="433" spans="1:33" s="12" customFormat="1" ht="15.75" x14ac:dyDescent="0.2">
      <c r="A433" s="65">
        <f t="shared" si="92"/>
        <v>31</v>
      </c>
      <c r="B433" s="73">
        <v>4</v>
      </c>
      <c r="C433" s="74" t="s">
        <v>25</v>
      </c>
      <c r="D433" s="75" t="s">
        <v>26</v>
      </c>
      <c r="E433" s="78"/>
      <c r="F433" s="66">
        <f t="shared" si="93"/>
        <v>3.78</v>
      </c>
      <c r="G433" s="67">
        <f t="shared" si="94"/>
        <v>31</v>
      </c>
      <c r="H433" s="68"/>
      <c r="I433" s="76">
        <v>3.78</v>
      </c>
      <c r="J433" s="76"/>
      <c r="K433" s="76">
        <v>3.85</v>
      </c>
      <c r="L433" s="76"/>
      <c r="M433" s="76"/>
      <c r="N433" s="76"/>
      <c r="O433" s="76"/>
      <c r="P433" s="76"/>
      <c r="Q433" s="76"/>
      <c r="R433" s="76"/>
      <c r="S433" s="76"/>
      <c r="T433" s="76"/>
      <c r="U433" s="76"/>
      <c r="V433" s="76"/>
      <c r="W433" s="76"/>
      <c r="X433" s="76"/>
      <c r="Y433" s="76"/>
      <c r="Z433" s="76"/>
      <c r="AA433" s="77"/>
      <c r="AB433" s="69"/>
      <c r="AC433" s="69"/>
      <c r="AD433" s="65">
        <f t="shared" si="98"/>
        <v>4</v>
      </c>
      <c r="AE433" s="65" t="str">
        <f t="shared" si="98"/>
        <v>WÖHRER</v>
      </c>
      <c r="AF433" s="65" t="str">
        <f t="shared" si="98"/>
        <v>WeissenbachTriesting</v>
      </c>
      <c r="AG433" s="65">
        <f t="shared" si="98"/>
        <v>0</v>
      </c>
    </row>
    <row r="434" spans="1:33" s="12" customFormat="1" ht="15.75" x14ac:dyDescent="0.2">
      <c r="A434" s="65">
        <f t="shared" si="92"/>
        <v>41</v>
      </c>
      <c r="B434" s="73">
        <v>139</v>
      </c>
      <c r="C434" s="74" t="s">
        <v>178</v>
      </c>
      <c r="D434" s="75" t="s">
        <v>36</v>
      </c>
      <c r="E434" s="31"/>
      <c r="F434" s="66">
        <f t="shared" si="93"/>
        <v>3.86</v>
      </c>
      <c r="G434" s="67">
        <f t="shared" si="94"/>
        <v>41</v>
      </c>
      <c r="H434" s="68"/>
      <c r="I434" s="76">
        <v>3.86</v>
      </c>
      <c r="J434" s="76"/>
      <c r="K434" s="76"/>
      <c r="L434" s="76"/>
      <c r="M434" s="76"/>
      <c r="N434" s="76"/>
      <c r="O434" s="76"/>
      <c r="P434" s="76"/>
      <c r="Q434" s="76"/>
      <c r="R434" s="76"/>
      <c r="S434" s="76"/>
      <c r="T434" s="76"/>
      <c r="U434" s="76"/>
      <c r="V434" s="76"/>
      <c r="W434" s="76"/>
      <c r="X434" s="76"/>
      <c r="Y434" s="76"/>
      <c r="Z434" s="76"/>
      <c r="AA434" s="77"/>
      <c r="AB434" s="69"/>
      <c r="AC434" s="69"/>
      <c r="AD434" s="65">
        <f t="shared" si="98"/>
        <v>139</v>
      </c>
      <c r="AE434" s="65" t="str">
        <f t="shared" si="98"/>
        <v>Wolfi</v>
      </c>
      <c r="AF434" s="65" t="str">
        <f t="shared" si="98"/>
        <v>Wien</v>
      </c>
      <c r="AG434" s="65">
        <f t="shared" si="98"/>
        <v>0</v>
      </c>
    </row>
    <row r="435" spans="1:33" s="12" customFormat="1" ht="15.75" x14ac:dyDescent="0.2">
      <c r="A435" s="65">
        <f t="shared" si="92"/>
        <v>103</v>
      </c>
      <c r="B435" s="73">
        <v>83</v>
      </c>
      <c r="C435" s="74" t="s">
        <v>118</v>
      </c>
      <c r="D435" s="75" t="s">
        <v>36</v>
      </c>
      <c r="E435" s="31"/>
      <c r="F435" s="66">
        <f t="shared" si="93"/>
        <v>4.58</v>
      </c>
      <c r="G435" s="67">
        <f t="shared" si="94"/>
        <v>103</v>
      </c>
      <c r="H435" s="68"/>
      <c r="I435" s="76">
        <v>5.04</v>
      </c>
      <c r="J435" s="76"/>
      <c r="K435" s="76">
        <v>4.99</v>
      </c>
      <c r="L435" s="76"/>
      <c r="M435" s="76">
        <v>4.58</v>
      </c>
      <c r="N435" s="76"/>
      <c r="O435" s="76"/>
      <c r="P435" s="76"/>
      <c r="Q435" s="76"/>
      <c r="R435" s="76"/>
      <c r="S435" s="76"/>
      <c r="T435" s="76"/>
      <c r="U435" s="76"/>
      <c r="V435" s="76"/>
      <c r="W435" s="76"/>
      <c r="X435" s="76"/>
      <c r="Y435" s="76"/>
      <c r="Z435" s="76"/>
      <c r="AA435" s="77"/>
      <c r="AB435" s="69"/>
      <c r="AC435" s="69"/>
      <c r="AD435" s="65">
        <f t="shared" si="98"/>
        <v>83</v>
      </c>
      <c r="AE435" s="65" t="str">
        <f t="shared" si="98"/>
        <v>ZINKL Adrian</v>
      </c>
      <c r="AF435" s="65" t="str">
        <f t="shared" si="98"/>
        <v>Wien</v>
      </c>
      <c r="AG435" s="65">
        <f t="shared" si="98"/>
        <v>0</v>
      </c>
    </row>
    <row r="436" spans="1:33" s="12" customFormat="1" ht="15.75" x14ac:dyDescent="0.2">
      <c r="A436" s="65">
        <f t="shared" si="92"/>
        <v>217</v>
      </c>
      <c r="B436" s="73">
        <v>241</v>
      </c>
      <c r="C436" s="74" t="s">
        <v>229</v>
      </c>
      <c r="D436" s="75" t="s">
        <v>278</v>
      </c>
      <c r="E436" s="31"/>
      <c r="F436" s="66">
        <f t="shared" si="93"/>
        <v>5.8</v>
      </c>
      <c r="G436" s="67">
        <f t="shared" si="94"/>
        <v>217</v>
      </c>
      <c r="H436" s="68"/>
      <c r="I436" s="76">
        <v>5.8</v>
      </c>
      <c r="J436" s="76"/>
      <c r="K436" s="76"/>
      <c r="L436" s="76"/>
      <c r="M436" s="76"/>
      <c r="N436" s="76"/>
      <c r="O436" s="76"/>
      <c r="P436" s="76"/>
      <c r="Q436" s="76"/>
      <c r="R436" s="76"/>
      <c r="S436" s="76"/>
      <c r="T436" s="76"/>
      <c r="U436" s="76"/>
      <c r="V436" s="76"/>
      <c r="W436" s="76"/>
      <c r="X436" s="76"/>
      <c r="Y436" s="76"/>
      <c r="Z436" s="76"/>
      <c r="AA436" s="77"/>
      <c r="AB436" s="69"/>
      <c r="AC436" s="69"/>
      <c r="AD436" s="65">
        <f t="shared" si="98"/>
        <v>241</v>
      </c>
      <c r="AE436" s="65" t="str">
        <f t="shared" si="98"/>
        <v>Zoe</v>
      </c>
      <c r="AF436" s="65" t="str">
        <f t="shared" si="98"/>
        <v>Gänserndorf</v>
      </c>
      <c r="AG436" s="65">
        <f t="shared" si="98"/>
        <v>0</v>
      </c>
    </row>
    <row r="437" spans="1:33" s="12" customFormat="1" ht="15.75" x14ac:dyDescent="0.2">
      <c r="A437" s="65">
        <f t="shared" si="92"/>
        <v>298</v>
      </c>
      <c r="B437" s="73">
        <v>187</v>
      </c>
      <c r="C437" s="74" t="s">
        <v>229</v>
      </c>
      <c r="D437" s="75" t="s">
        <v>36</v>
      </c>
      <c r="E437" s="31"/>
      <c r="F437" s="66">
        <f t="shared" si="93"/>
        <v>7.28</v>
      </c>
      <c r="G437" s="67">
        <f t="shared" si="94"/>
        <v>298</v>
      </c>
      <c r="H437" s="68"/>
      <c r="I437" s="76">
        <v>7.28</v>
      </c>
      <c r="J437" s="76"/>
      <c r="K437" s="76"/>
      <c r="L437" s="76"/>
      <c r="M437" s="76"/>
      <c r="N437" s="76"/>
      <c r="O437" s="76"/>
      <c r="P437" s="76"/>
      <c r="Q437" s="76"/>
      <c r="R437" s="76"/>
      <c r="S437" s="76"/>
      <c r="T437" s="76"/>
      <c r="U437" s="76"/>
      <c r="V437" s="76"/>
      <c r="W437" s="76"/>
      <c r="X437" s="76"/>
      <c r="Y437" s="76"/>
      <c r="Z437" s="76"/>
      <c r="AA437" s="77"/>
      <c r="AB437" s="69"/>
      <c r="AC437" s="69"/>
      <c r="AD437" s="65">
        <f t="shared" si="98"/>
        <v>187</v>
      </c>
      <c r="AE437" s="65" t="str">
        <f t="shared" si="98"/>
        <v>Zoe</v>
      </c>
      <c r="AF437" s="65" t="str">
        <f t="shared" si="98"/>
        <v>Wien</v>
      </c>
      <c r="AG437" s="65">
        <f t="shared" si="98"/>
        <v>0</v>
      </c>
    </row>
    <row r="438" spans="1:33" s="12" customFormat="1" ht="15.75" x14ac:dyDescent="0.2">
      <c r="A438" s="65">
        <f t="shared" si="92"/>
        <v>137</v>
      </c>
      <c r="B438" s="73">
        <v>345</v>
      </c>
      <c r="C438" s="74"/>
      <c r="D438" s="75"/>
      <c r="E438" s="31"/>
      <c r="F438" s="66">
        <f t="shared" si="93"/>
        <v>4.97</v>
      </c>
      <c r="G438" s="67">
        <f t="shared" si="94"/>
        <v>137</v>
      </c>
      <c r="H438" s="68"/>
      <c r="I438" s="76">
        <v>4.97</v>
      </c>
      <c r="J438" s="76"/>
      <c r="K438" s="76"/>
      <c r="L438" s="76"/>
      <c r="M438" s="76"/>
      <c r="N438" s="76"/>
      <c r="O438" s="76"/>
      <c r="P438" s="76"/>
      <c r="Q438" s="76"/>
      <c r="R438" s="76"/>
      <c r="S438" s="76"/>
      <c r="T438" s="76"/>
      <c r="U438" s="76"/>
      <c r="V438" s="76"/>
      <c r="W438" s="76"/>
      <c r="X438" s="76"/>
      <c r="Y438" s="76"/>
      <c r="Z438" s="76"/>
      <c r="AA438" s="77"/>
      <c r="AB438" s="69"/>
      <c r="AC438" s="69"/>
      <c r="AD438" s="65">
        <f t="shared" si="98"/>
        <v>345</v>
      </c>
      <c r="AE438" s="65">
        <f t="shared" si="98"/>
        <v>0</v>
      </c>
      <c r="AF438" s="65">
        <f t="shared" si="98"/>
        <v>0</v>
      </c>
      <c r="AG438" s="65">
        <f t="shared" si="98"/>
        <v>0</v>
      </c>
    </row>
    <row r="439" spans="1:33" s="12" customFormat="1" ht="15.75" x14ac:dyDescent="0.2">
      <c r="A439" s="65">
        <f t="shared" si="92"/>
        <v>205</v>
      </c>
      <c r="B439" s="73">
        <v>346</v>
      </c>
      <c r="C439" s="74"/>
      <c r="D439" s="75"/>
      <c r="E439" s="78"/>
      <c r="F439" s="66">
        <f t="shared" si="93"/>
        <v>5.64</v>
      </c>
      <c r="G439" s="67">
        <f t="shared" si="94"/>
        <v>205</v>
      </c>
      <c r="H439" s="68"/>
      <c r="I439" s="76">
        <v>5.64</v>
      </c>
      <c r="J439" s="76"/>
      <c r="K439" s="76"/>
      <c r="L439" s="76"/>
      <c r="M439" s="76"/>
      <c r="N439" s="76"/>
      <c r="O439" s="76"/>
      <c r="P439" s="76"/>
      <c r="Q439" s="76"/>
      <c r="R439" s="76"/>
      <c r="S439" s="76"/>
      <c r="T439" s="76"/>
      <c r="U439" s="76"/>
      <c r="V439" s="76"/>
      <c r="W439" s="76"/>
      <c r="X439" s="76"/>
      <c r="Y439" s="76"/>
      <c r="Z439" s="76"/>
      <c r="AA439" s="77"/>
      <c r="AB439" s="69"/>
      <c r="AC439" s="69"/>
      <c r="AE439" s="12">
        <f>C439</f>
        <v>0</v>
      </c>
      <c r="AF439" s="12">
        <f>D439</f>
        <v>0</v>
      </c>
    </row>
    <row r="440" spans="1:33" s="12" customFormat="1" ht="15.75" x14ac:dyDescent="0.2">
      <c r="A440" s="65">
        <f t="shared" si="92"/>
        <v>341</v>
      </c>
      <c r="B440" s="73">
        <v>347</v>
      </c>
      <c r="C440" s="74"/>
      <c r="D440" s="75"/>
      <c r="E440" s="31"/>
      <c r="F440" s="66">
        <f t="shared" si="93"/>
        <v>8.83</v>
      </c>
      <c r="G440" s="67">
        <f t="shared" si="94"/>
        <v>341</v>
      </c>
      <c r="H440" s="68"/>
      <c r="I440" s="76">
        <v>8.83</v>
      </c>
      <c r="J440" s="76"/>
      <c r="K440" s="76"/>
      <c r="L440" s="76"/>
      <c r="M440" s="76"/>
      <c r="N440" s="76"/>
      <c r="O440" s="76"/>
      <c r="P440" s="76"/>
      <c r="Q440" s="76"/>
      <c r="R440" s="76"/>
      <c r="S440" s="76"/>
      <c r="T440" s="76"/>
      <c r="U440" s="76"/>
      <c r="V440" s="76"/>
      <c r="W440" s="76"/>
      <c r="X440" s="76"/>
      <c r="Y440" s="76"/>
      <c r="Z440" s="76"/>
      <c r="AA440" s="77"/>
      <c r="AB440" s="69"/>
      <c r="AC440" s="69"/>
      <c r="AE440" s="12">
        <f>C440</f>
        <v>0</v>
      </c>
    </row>
    <row r="441" spans="1:33" s="12" customFormat="1" ht="15.75" hidden="1" x14ac:dyDescent="0.2">
      <c r="A441" s="65" t="str">
        <f t="shared" ref="A441:A501" si="99">G441</f>
        <v xml:space="preserve"> </v>
      </c>
      <c r="B441" s="73">
        <v>252</v>
      </c>
      <c r="C441" s="74"/>
      <c r="D441" s="75"/>
      <c r="E441" s="31"/>
      <c r="F441" s="66" t="str">
        <f t="shared" si="93"/>
        <v xml:space="preserve"> </v>
      </c>
      <c r="G441" s="67" t="str">
        <f t="shared" si="94"/>
        <v xml:space="preserve"> </v>
      </c>
      <c r="H441" s="68"/>
      <c r="I441" s="76"/>
      <c r="J441" s="76"/>
      <c r="K441" s="76"/>
      <c r="L441" s="76"/>
      <c r="M441" s="76"/>
      <c r="N441" s="76"/>
      <c r="O441" s="76"/>
      <c r="P441" s="76"/>
      <c r="Q441" s="76"/>
      <c r="R441" s="76"/>
      <c r="S441" s="76"/>
      <c r="T441" s="76"/>
      <c r="U441" s="76"/>
      <c r="V441" s="76"/>
      <c r="W441" s="76"/>
      <c r="X441" s="76"/>
      <c r="Y441" s="76"/>
      <c r="Z441" s="76"/>
      <c r="AA441" s="77"/>
      <c r="AB441" s="69"/>
      <c r="AC441" s="69"/>
    </row>
    <row r="442" spans="1:33" s="12" customFormat="1" ht="15.75" hidden="1" x14ac:dyDescent="0.2">
      <c r="A442" s="65" t="str">
        <f t="shared" si="99"/>
        <v xml:space="preserve"> </v>
      </c>
      <c r="B442" s="73">
        <v>418</v>
      </c>
      <c r="C442" s="74"/>
      <c r="D442" s="75"/>
      <c r="E442" s="31"/>
      <c r="F442" s="66" t="str">
        <f t="shared" ref="F442:F505" si="100">IF(SUM(H442:AB442)&gt;0,MIN(H442:AB442)," ")</f>
        <v xml:space="preserve"> </v>
      </c>
      <c r="G442" s="67" t="str">
        <f t="shared" ref="G442:G501" si="101">IF(ISNUMBER(F442),RANK(F442,$F$25:$F$539,1)," ")</f>
        <v xml:space="preserve"> </v>
      </c>
      <c r="H442" s="68"/>
      <c r="I442" s="76"/>
      <c r="J442" s="76"/>
      <c r="K442" s="76"/>
      <c r="L442" s="76"/>
      <c r="M442" s="76"/>
      <c r="N442" s="76"/>
      <c r="O442" s="76"/>
      <c r="P442" s="76"/>
      <c r="Q442" s="76"/>
      <c r="R442" s="76"/>
      <c r="S442" s="76"/>
      <c r="T442" s="76"/>
      <c r="U442" s="76"/>
      <c r="V442" s="76"/>
      <c r="W442" s="76"/>
      <c r="X442" s="76"/>
      <c r="Y442" s="76"/>
      <c r="Z442" s="76"/>
      <c r="AA442" s="77"/>
      <c r="AB442" s="69"/>
      <c r="AC442" s="69"/>
    </row>
    <row r="443" spans="1:33" s="12" customFormat="1" ht="15.75" hidden="1" x14ac:dyDescent="0.2">
      <c r="A443" s="65" t="str">
        <f t="shared" si="99"/>
        <v xml:space="preserve"> </v>
      </c>
      <c r="B443" s="73">
        <v>419</v>
      </c>
      <c r="C443" s="74"/>
      <c r="D443" s="75"/>
      <c r="E443" s="31"/>
      <c r="F443" s="66" t="str">
        <f t="shared" si="100"/>
        <v xml:space="preserve"> </v>
      </c>
      <c r="G443" s="67" t="str">
        <f t="shared" si="101"/>
        <v xml:space="preserve"> </v>
      </c>
      <c r="H443" s="68"/>
      <c r="I443" s="76"/>
      <c r="J443" s="76"/>
      <c r="K443" s="76"/>
      <c r="L443" s="76"/>
      <c r="M443" s="76"/>
      <c r="N443" s="76"/>
      <c r="O443" s="76"/>
      <c r="P443" s="76"/>
      <c r="Q443" s="76"/>
      <c r="R443" s="76"/>
      <c r="S443" s="76"/>
      <c r="T443" s="76"/>
      <c r="U443" s="76"/>
      <c r="V443" s="76"/>
      <c r="W443" s="76"/>
      <c r="X443" s="76"/>
      <c r="Y443" s="76"/>
      <c r="Z443" s="76"/>
      <c r="AA443" s="77"/>
      <c r="AB443" s="69"/>
      <c r="AC443" s="69"/>
      <c r="AD443" s="65">
        <f>B443</f>
        <v>419</v>
      </c>
      <c r="AE443" s="65">
        <f>C443</f>
        <v>0</v>
      </c>
      <c r="AF443" s="65">
        <f>D443</f>
        <v>0</v>
      </c>
      <c r="AG443" s="65">
        <f>E443</f>
        <v>0</v>
      </c>
    </row>
    <row r="444" spans="1:33" s="12" customFormat="1" ht="15.75" hidden="1" x14ac:dyDescent="0.2">
      <c r="A444" s="65" t="str">
        <f t="shared" si="99"/>
        <v xml:space="preserve"> </v>
      </c>
      <c r="B444" s="73">
        <v>420</v>
      </c>
      <c r="C444" s="74"/>
      <c r="D444" s="75"/>
      <c r="E444" s="31"/>
      <c r="F444" s="66" t="str">
        <f t="shared" si="100"/>
        <v xml:space="preserve"> </v>
      </c>
      <c r="G444" s="67" t="str">
        <f t="shared" si="101"/>
        <v xml:space="preserve"> </v>
      </c>
      <c r="H444" s="68"/>
      <c r="I444" s="76"/>
      <c r="J444" s="76"/>
      <c r="K444" s="76"/>
      <c r="L444" s="76"/>
      <c r="M444" s="76"/>
      <c r="N444" s="76"/>
      <c r="O444" s="76"/>
      <c r="P444" s="76"/>
      <c r="Q444" s="76"/>
      <c r="R444" s="76"/>
      <c r="S444" s="76"/>
      <c r="T444" s="76"/>
      <c r="U444" s="76"/>
      <c r="V444" s="76"/>
      <c r="W444" s="76"/>
      <c r="X444" s="76"/>
      <c r="Y444" s="76"/>
      <c r="Z444" s="76"/>
      <c r="AA444" s="77"/>
      <c r="AB444" s="69"/>
      <c r="AC444" s="69"/>
    </row>
    <row r="445" spans="1:33" s="12" customFormat="1" ht="15.75" hidden="1" x14ac:dyDescent="0.2">
      <c r="A445" s="65" t="str">
        <f t="shared" si="99"/>
        <v xml:space="preserve"> </v>
      </c>
      <c r="B445" s="73">
        <v>421</v>
      </c>
      <c r="C445" s="74"/>
      <c r="D445" s="75"/>
      <c r="E445" s="31"/>
      <c r="F445" s="66" t="str">
        <f t="shared" si="100"/>
        <v xml:space="preserve"> </v>
      </c>
      <c r="G445" s="67" t="str">
        <f t="shared" si="101"/>
        <v xml:space="preserve"> </v>
      </c>
      <c r="H445" s="68"/>
      <c r="I445" s="76"/>
      <c r="J445" s="76"/>
      <c r="K445" s="76"/>
      <c r="L445" s="76"/>
      <c r="M445" s="76"/>
      <c r="N445" s="76"/>
      <c r="O445" s="76"/>
      <c r="P445" s="76"/>
      <c r="Q445" s="76"/>
      <c r="R445" s="76"/>
      <c r="S445" s="76"/>
      <c r="T445" s="76"/>
      <c r="U445" s="76"/>
      <c r="V445" s="76"/>
      <c r="W445" s="76"/>
      <c r="X445" s="76"/>
      <c r="Y445" s="76"/>
      <c r="Z445" s="76"/>
      <c r="AA445" s="77"/>
      <c r="AB445" s="69"/>
      <c r="AC445" s="69"/>
    </row>
    <row r="446" spans="1:33" s="12" customFormat="1" ht="15.75" hidden="1" x14ac:dyDescent="0.2">
      <c r="A446" s="65" t="str">
        <f t="shared" si="99"/>
        <v xml:space="preserve"> </v>
      </c>
      <c r="B446" s="73">
        <v>422</v>
      </c>
      <c r="C446" s="74"/>
      <c r="D446" s="75"/>
      <c r="E446" s="31"/>
      <c r="F446" s="66" t="str">
        <f t="shared" si="100"/>
        <v xml:space="preserve"> </v>
      </c>
      <c r="G446" s="67" t="str">
        <f t="shared" si="101"/>
        <v xml:space="preserve"> </v>
      </c>
      <c r="H446" s="68"/>
      <c r="I446" s="76"/>
      <c r="J446" s="76"/>
      <c r="K446" s="76"/>
      <c r="L446" s="76"/>
      <c r="M446" s="76"/>
      <c r="N446" s="76"/>
      <c r="O446" s="76"/>
      <c r="P446" s="76"/>
      <c r="Q446" s="76"/>
      <c r="R446" s="76"/>
      <c r="S446" s="76"/>
      <c r="T446" s="76"/>
      <c r="U446" s="76"/>
      <c r="V446" s="76"/>
      <c r="W446" s="76"/>
      <c r="X446" s="76"/>
      <c r="Y446" s="76"/>
      <c r="Z446" s="76"/>
      <c r="AA446" s="77"/>
      <c r="AB446" s="69"/>
      <c r="AC446" s="69"/>
    </row>
    <row r="447" spans="1:33" s="12" customFormat="1" ht="15.75" hidden="1" x14ac:dyDescent="0.2">
      <c r="A447" s="65" t="str">
        <f t="shared" si="99"/>
        <v xml:space="preserve"> </v>
      </c>
      <c r="B447" s="73">
        <v>423</v>
      </c>
      <c r="C447" s="74"/>
      <c r="D447" s="75"/>
      <c r="E447" s="31"/>
      <c r="F447" s="66" t="str">
        <f t="shared" si="100"/>
        <v xml:space="preserve"> </v>
      </c>
      <c r="G447" s="67" t="str">
        <f t="shared" si="101"/>
        <v xml:space="preserve"> </v>
      </c>
      <c r="H447" s="68"/>
      <c r="I447" s="76"/>
      <c r="J447" s="76"/>
      <c r="K447" s="76"/>
      <c r="L447" s="76"/>
      <c r="M447" s="76"/>
      <c r="N447" s="76"/>
      <c r="O447" s="76"/>
      <c r="P447" s="76"/>
      <c r="Q447" s="76"/>
      <c r="R447" s="76"/>
      <c r="S447" s="76"/>
      <c r="T447" s="76"/>
      <c r="U447" s="76"/>
      <c r="V447" s="76"/>
      <c r="W447" s="76"/>
      <c r="X447" s="76"/>
      <c r="Y447" s="76"/>
      <c r="Z447" s="76"/>
      <c r="AA447" s="77"/>
      <c r="AB447" s="69"/>
      <c r="AC447" s="69"/>
    </row>
    <row r="448" spans="1:33" s="12" customFormat="1" ht="15.75" hidden="1" x14ac:dyDescent="0.2">
      <c r="A448" s="65" t="str">
        <f t="shared" si="99"/>
        <v xml:space="preserve"> </v>
      </c>
      <c r="B448" s="73">
        <v>424</v>
      </c>
      <c r="C448" s="74"/>
      <c r="D448" s="75"/>
      <c r="E448" s="31"/>
      <c r="F448" s="66" t="str">
        <f t="shared" si="100"/>
        <v xml:space="preserve"> </v>
      </c>
      <c r="G448" s="67" t="str">
        <f t="shared" si="101"/>
        <v xml:space="preserve"> </v>
      </c>
      <c r="H448" s="68"/>
      <c r="I448" s="76"/>
      <c r="J448" s="76"/>
      <c r="K448" s="76"/>
      <c r="L448" s="76"/>
      <c r="M448" s="76"/>
      <c r="N448" s="76"/>
      <c r="O448" s="76"/>
      <c r="P448" s="76"/>
      <c r="Q448" s="76"/>
      <c r="R448" s="76"/>
      <c r="S448" s="76"/>
      <c r="T448" s="76"/>
      <c r="U448" s="76"/>
      <c r="V448" s="76"/>
      <c r="W448" s="76"/>
      <c r="X448" s="76"/>
      <c r="Y448" s="76"/>
      <c r="Z448" s="76"/>
      <c r="AA448" s="77"/>
      <c r="AB448" s="69"/>
      <c r="AC448" s="69"/>
      <c r="AD448" s="65">
        <f>B448</f>
        <v>424</v>
      </c>
      <c r="AE448" s="65">
        <f>C448</f>
        <v>0</v>
      </c>
      <c r="AF448" s="65">
        <f>D448</f>
        <v>0</v>
      </c>
      <c r="AG448" s="65">
        <f>E448</f>
        <v>0</v>
      </c>
    </row>
    <row r="449" spans="1:29" s="12" customFormat="1" ht="15.75" hidden="1" x14ac:dyDescent="0.2">
      <c r="A449" s="65" t="str">
        <f t="shared" si="99"/>
        <v xml:space="preserve"> </v>
      </c>
      <c r="B449" s="73">
        <v>425</v>
      </c>
      <c r="C449" s="74"/>
      <c r="D449" s="75"/>
      <c r="E449" s="31"/>
      <c r="F449" s="66" t="str">
        <f t="shared" si="100"/>
        <v xml:space="preserve"> </v>
      </c>
      <c r="G449" s="67" t="str">
        <f t="shared" si="101"/>
        <v xml:space="preserve"> </v>
      </c>
      <c r="H449" s="68"/>
      <c r="I449" s="76"/>
      <c r="J449" s="76"/>
      <c r="K449" s="76"/>
      <c r="L449" s="76"/>
      <c r="M449" s="76"/>
      <c r="N449" s="76"/>
      <c r="O449" s="76"/>
      <c r="P449" s="76"/>
      <c r="Q449" s="76"/>
      <c r="R449" s="76"/>
      <c r="S449" s="76"/>
      <c r="T449" s="76"/>
      <c r="U449" s="76"/>
      <c r="V449" s="76"/>
      <c r="W449" s="76"/>
      <c r="X449" s="76"/>
      <c r="Y449" s="76"/>
      <c r="Z449" s="76"/>
      <c r="AA449" s="77"/>
      <c r="AB449" s="69"/>
      <c r="AC449" s="69"/>
    </row>
    <row r="450" spans="1:29" s="12" customFormat="1" ht="15.75" hidden="1" x14ac:dyDescent="0.2">
      <c r="A450" s="65" t="str">
        <f t="shared" si="99"/>
        <v xml:space="preserve"> </v>
      </c>
      <c r="B450" s="73">
        <v>426</v>
      </c>
      <c r="C450" s="74"/>
      <c r="D450" s="75"/>
      <c r="E450" s="31"/>
      <c r="F450" s="66" t="str">
        <f t="shared" si="100"/>
        <v xml:space="preserve"> </v>
      </c>
      <c r="G450" s="67" t="str">
        <f t="shared" si="101"/>
        <v xml:space="preserve"> </v>
      </c>
      <c r="H450" s="68"/>
      <c r="I450" s="76"/>
      <c r="J450" s="76"/>
      <c r="K450" s="76"/>
      <c r="L450" s="76"/>
      <c r="M450" s="76"/>
      <c r="N450" s="76"/>
      <c r="O450" s="76"/>
      <c r="P450" s="76"/>
      <c r="Q450" s="76"/>
      <c r="R450" s="76"/>
      <c r="S450" s="76"/>
      <c r="T450" s="76"/>
      <c r="U450" s="76"/>
      <c r="V450" s="76"/>
      <c r="W450" s="76"/>
      <c r="X450" s="76"/>
      <c r="Y450" s="76"/>
      <c r="Z450" s="76"/>
      <c r="AA450" s="77"/>
      <c r="AB450" s="69"/>
      <c r="AC450" s="69"/>
    </row>
    <row r="451" spans="1:29" s="12" customFormat="1" ht="15.75" hidden="1" x14ac:dyDescent="0.2">
      <c r="A451" s="65" t="str">
        <f t="shared" si="99"/>
        <v xml:space="preserve"> </v>
      </c>
      <c r="B451" s="73">
        <v>427</v>
      </c>
      <c r="C451" s="74"/>
      <c r="D451" s="75"/>
      <c r="E451" s="31"/>
      <c r="F451" s="66" t="str">
        <f t="shared" si="100"/>
        <v xml:space="preserve"> </v>
      </c>
      <c r="G451" s="67" t="str">
        <f t="shared" si="101"/>
        <v xml:space="preserve"> </v>
      </c>
      <c r="H451" s="68"/>
      <c r="I451" s="76"/>
      <c r="J451" s="76"/>
      <c r="K451" s="76"/>
      <c r="L451" s="76"/>
      <c r="M451" s="76"/>
      <c r="N451" s="76"/>
      <c r="O451" s="76"/>
      <c r="P451" s="76"/>
      <c r="Q451" s="76"/>
      <c r="R451" s="76"/>
      <c r="S451" s="76"/>
      <c r="T451" s="76"/>
      <c r="U451" s="76"/>
      <c r="V451" s="76"/>
      <c r="W451" s="76"/>
      <c r="X451" s="76"/>
      <c r="Y451" s="76"/>
      <c r="Z451" s="76"/>
      <c r="AA451" s="77"/>
      <c r="AB451" s="69"/>
      <c r="AC451" s="69"/>
    </row>
    <row r="452" spans="1:29" s="12" customFormat="1" ht="15.75" hidden="1" x14ac:dyDescent="0.2">
      <c r="A452" s="65" t="str">
        <f t="shared" si="99"/>
        <v xml:space="preserve"> </v>
      </c>
      <c r="B452" s="73">
        <v>428</v>
      </c>
      <c r="C452" s="74"/>
      <c r="D452" s="75"/>
      <c r="E452" s="31"/>
      <c r="F452" s="66" t="str">
        <f t="shared" si="100"/>
        <v xml:space="preserve"> </v>
      </c>
      <c r="G452" s="67" t="str">
        <f t="shared" si="101"/>
        <v xml:space="preserve"> </v>
      </c>
      <c r="H452" s="68"/>
      <c r="I452" s="76"/>
      <c r="J452" s="76"/>
      <c r="K452" s="76"/>
      <c r="L452" s="76"/>
      <c r="M452" s="76"/>
      <c r="N452" s="76"/>
      <c r="O452" s="76"/>
      <c r="P452" s="76"/>
      <c r="Q452" s="76"/>
      <c r="R452" s="76"/>
      <c r="S452" s="76"/>
      <c r="T452" s="76"/>
      <c r="U452" s="76"/>
      <c r="V452" s="76"/>
      <c r="W452" s="76"/>
      <c r="X452" s="76"/>
      <c r="Y452" s="76"/>
      <c r="Z452" s="76"/>
      <c r="AA452" s="77"/>
      <c r="AB452" s="69"/>
      <c r="AC452" s="69"/>
    </row>
    <row r="453" spans="1:29" s="12" customFormat="1" ht="15.75" hidden="1" x14ac:dyDescent="0.2">
      <c r="A453" s="65" t="str">
        <f t="shared" si="99"/>
        <v xml:space="preserve"> </v>
      </c>
      <c r="B453" s="73">
        <v>429</v>
      </c>
      <c r="C453" s="74"/>
      <c r="D453" s="75"/>
      <c r="E453" s="31"/>
      <c r="F453" s="66" t="str">
        <f t="shared" si="100"/>
        <v xml:space="preserve"> </v>
      </c>
      <c r="G453" s="67" t="str">
        <f t="shared" si="101"/>
        <v xml:space="preserve"> </v>
      </c>
      <c r="H453" s="68"/>
      <c r="I453" s="76"/>
      <c r="J453" s="76"/>
      <c r="K453" s="76"/>
      <c r="L453" s="76"/>
      <c r="M453" s="76"/>
      <c r="N453" s="76"/>
      <c r="O453" s="76"/>
      <c r="P453" s="76"/>
      <c r="Q453" s="76"/>
      <c r="R453" s="76"/>
      <c r="S453" s="76"/>
      <c r="T453" s="76"/>
      <c r="U453" s="76"/>
      <c r="V453" s="76"/>
      <c r="W453" s="76"/>
      <c r="X453" s="76"/>
      <c r="Y453" s="76"/>
      <c r="Z453" s="76"/>
      <c r="AA453" s="77"/>
      <c r="AB453" s="69"/>
      <c r="AC453" s="69"/>
    </row>
    <row r="454" spans="1:29" s="12" customFormat="1" ht="15.75" hidden="1" x14ac:dyDescent="0.2">
      <c r="A454" s="65" t="str">
        <f t="shared" si="99"/>
        <v xml:space="preserve"> </v>
      </c>
      <c r="B454" s="73">
        <v>430</v>
      </c>
      <c r="C454" s="74"/>
      <c r="D454" s="75"/>
      <c r="E454" s="31"/>
      <c r="F454" s="66" t="str">
        <f t="shared" si="100"/>
        <v xml:space="preserve"> </v>
      </c>
      <c r="G454" s="67" t="str">
        <f t="shared" si="101"/>
        <v xml:space="preserve"> </v>
      </c>
      <c r="H454" s="68"/>
      <c r="I454" s="76"/>
      <c r="J454" s="76"/>
      <c r="K454" s="76"/>
      <c r="L454" s="76"/>
      <c r="M454" s="76"/>
      <c r="N454" s="76"/>
      <c r="O454" s="76"/>
      <c r="P454" s="76"/>
      <c r="Q454" s="76"/>
      <c r="R454" s="76"/>
      <c r="S454" s="76"/>
      <c r="T454" s="76"/>
      <c r="U454" s="76"/>
      <c r="V454" s="76"/>
      <c r="W454" s="76"/>
      <c r="X454" s="76"/>
      <c r="Y454" s="76"/>
      <c r="Z454" s="76"/>
      <c r="AA454" s="77"/>
      <c r="AB454" s="69"/>
      <c r="AC454" s="69"/>
    </row>
    <row r="455" spans="1:29" s="12" customFormat="1" ht="15.75" hidden="1" x14ac:dyDescent="0.2">
      <c r="A455" s="65" t="str">
        <f t="shared" si="99"/>
        <v xml:space="preserve"> </v>
      </c>
      <c r="B455" s="73">
        <v>431</v>
      </c>
      <c r="C455" s="74"/>
      <c r="D455" s="75"/>
      <c r="E455" s="31"/>
      <c r="F455" s="66" t="str">
        <f t="shared" si="100"/>
        <v xml:space="preserve"> </v>
      </c>
      <c r="G455" s="67" t="str">
        <f t="shared" si="101"/>
        <v xml:space="preserve"> </v>
      </c>
      <c r="H455" s="68"/>
      <c r="I455" s="76"/>
      <c r="J455" s="76"/>
      <c r="K455" s="76"/>
      <c r="L455" s="76"/>
      <c r="M455" s="76"/>
      <c r="N455" s="76"/>
      <c r="O455" s="76"/>
      <c r="P455" s="76"/>
      <c r="Q455" s="76"/>
      <c r="R455" s="76"/>
      <c r="S455" s="76"/>
      <c r="T455" s="76"/>
      <c r="U455" s="76"/>
      <c r="V455" s="76"/>
      <c r="W455" s="76"/>
      <c r="X455" s="76"/>
      <c r="Y455" s="76"/>
      <c r="Z455" s="76"/>
      <c r="AA455" s="77"/>
      <c r="AB455" s="69"/>
      <c r="AC455" s="69"/>
    </row>
    <row r="456" spans="1:29" s="12" customFormat="1" ht="15.75" hidden="1" x14ac:dyDescent="0.2">
      <c r="A456" s="65" t="str">
        <f t="shared" si="99"/>
        <v xml:space="preserve"> </v>
      </c>
      <c r="B456" s="73">
        <v>432</v>
      </c>
      <c r="C456" s="74"/>
      <c r="D456" s="75"/>
      <c r="E456" s="31"/>
      <c r="F456" s="66" t="str">
        <f t="shared" si="100"/>
        <v xml:space="preserve"> </v>
      </c>
      <c r="G456" s="67" t="str">
        <f t="shared" si="101"/>
        <v xml:space="preserve"> </v>
      </c>
      <c r="H456" s="68"/>
      <c r="I456" s="76"/>
      <c r="J456" s="76"/>
      <c r="K456" s="76"/>
      <c r="L456" s="76"/>
      <c r="M456" s="76"/>
      <c r="N456" s="76"/>
      <c r="O456" s="76"/>
      <c r="P456" s="76"/>
      <c r="Q456" s="76"/>
      <c r="R456" s="76"/>
      <c r="S456" s="76"/>
      <c r="T456" s="76"/>
      <c r="U456" s="76"/>
      <c r="V456" s="76"/>
      <c r="W456" s="76"/>
      <c r="X456" s="76"/>
      <c r="Y456" s="76"/>
      <c r="Z456" s="76"/>
      <c r="AA456" s="77"/>
      <c r="AB456" s="69"/>
      <c r="AC456" s="69"/>
    </row>
    <row r="457" spans="1:29" s="12" customFormat="1" ht="15.75" hidden="1" x14ac:dyDescent="0.2">
      <c r="A457" s="65" t="str">
        <f t="shared" si="99"/>
        <v xml:space="preserve"> </v>
      </c>
      <c r="B457" s="73">
        <v>433</v>
      </c>
      <c r="C457" s="74"/>
      <c r="D457" s="75"/>
      <c r="E457" s="31"/>
      <c r="F457" s="66" t="str">
        <f t="shared" si="100"/>
        <v xml:space="preserve"> </v>
      </c>
      <c r="G457" s="67" t="str">
        <f t="shared" si="101"/>
        <v xml:space="preserve"> </v>
      </c>
      <c r="H457" s="68"/>
      <c r="I457" s="76"/>
      <c r="J457" s="76"/>
      <c r="K457" s="76"/>
      <c r="L457" s="76"/>
      <c r="M457" s="76"/>
      <c r="N457" s="76"/>
      <c r="O457" s="76"/>
      <c r="P457" s="76"/>
      <c r="Q457" s="76"/>
      <c r="R457" s="76"/>
      <c r="S457" s="76"/>
      <c r="T457" s="76"/>
      <c r="U457" s="76"/>
      <c r="V457" s="76"/>
      <c r="W457" s="76"/>
      <c r="X457" s="76"/>
      <c r="Y457" s="76"/>
      <c r="Z457" s="76"/>
      <c r="AA457" s="77"/>
      <c r="AB457" s="69"/>
      <c r="AC457" s="69"/>
    </row>
    <row r="458" spans="1:29" s="12" customFormat="1" ht="15.75" hidden="1" x14ac:dyDescent="0.2">
      <c r="A458" s="65" t="str">
        <f t="shared" si="99"/>
        <v xml:space="preserve"> </v>
      </c>
      <c r="B458" s="73">
        <v>434</v>
      </c>
      <c r="C458" s="74"/>
      <c r="D458" s="75"/>
      <c r="E458" s="31"/>
      <c r="F458" s="66" t="str">
        <f t="shared" si="100"/>
        <v xml:space="preserve"> </v>
      </c>
      <c r="G458" s="67" t="str">
        <f t="shared" si="101"/>
        <v xml:space="preserve"> </v>
      </c>
      <c r="H458" s="68"/>
      <c r="I458" s="76"/>
      <c r="J458" s="76"/>
      <c r="K458" s="76"/>
      <c r="L458" s="76"/>
      <c r="M458" s="76"/>
      <c r="N458" s="76"/>
      <c r="O458" s="76"/>
      <c r="P458" s="76"/>
      <c r="Q458" s="76"/>
      <c r="R458" s="76"/>
      <c r="S458" s="76"/>
      <c r="T458" s="76"/>
      <c r="U458" s="76"/>
      <c r="V458" s="76"/>
      <c r="W458" s="76"/>
      <c r="X458" s="76"/>
      <c r="Y458" s="76"/>
      <c r="Z458" s="76"/>
      <c r="AA458" s="77"/>
      <c r="AB458" s="69"/>
      <c r="AC458" s="69"/>
    </row>
    <row r="459" spans="1:29" s="12" customFormat="1" ht="15.75" hidden="1" x14ac:dyDescent="0.2">
      <c r="A459" s="65" t="str">
        <f t="shared" si="99"/>
        <v xml:space="preserve"> </v>
      </c>
      <c r="B459" s="73">
        <v>435</v>
      </c>
      <c r="C459" s="74"/>
      <c r="D459" s="75"/>
      <c r="E459" s="31"/>
      <c r="F459" s="66" t="str">
        <f t="shared" si="100"/>
        <v xml:space="preserve"> </v>
      </c>
      <c r="G459" s="67" t="str">
        <f t="shared" si="101"/>
        <v xml:space="preserve"> </v>
      </c>
      <c r="H459" s="68"/>
      <c r="I459" s="76"/>
      <c r="J459" s="76"/>
      <c r="K459" s="76"/>
      <c r="L459" s="76"/>
      <c r="M459" s="76"/>
      <c r="N459" s="76"/>
      <c r="O459" s="76"/>
      <c r="P459" s="76"/>
      <c r="Q459" s="76"/>
      <c r="R459" s="76"/>
      <c r="S459" s="76"/>
      <c r="T459" s="76"/>
      <c r="U459" s="76"/>
      <c r="V459" s="76"/>
      <c r="W459" s="76"/>
      <c r="X459" s="76"/>
      <c r="Y459" s="76"/>
      <c r="Z459" s="76"/>
      <c r="AA459" s="77"/>
      <c r="AB459" s="69"/>
      <c r="AC459" s="69"/>
    </row>
    <row r="460" spans="1:29" s="12" customFormat="1" ht="15.75" hidden="1" x14ac:dyDescent="0.2">
      <c r="A460" s="65" t="str">
        <f t="shared" si="99"/>
        <v xml:space="preserve"> </v>
      </c>
      <c r="B460" s="73">
        <v>436</v>
      </c>
      <c r="C460" s="74"/>
      <c r="D460" s="75"/>
      <c r="E460" s="31"/>
      <c r="F460" s="66" t="str">
        <f t="shared" si="100"/>
        <v xml:space="preserve"> </v>
      </c>
      <c r="G460" s="67" t="str">
        <f t="shared" si="101"/>
        <v xml:space="preserve"> </v>
      </c>
      <c r="H460" s="68"/>
      <c r="I460" s="76"/>
      <c r="J460" s="76"/>
      <c r="K460" s="76"/>
      <c r="L460" s="76"/>
      <c r="M460" s="76"/>
      <c r="N460" s="76"/>
      <c r="O460" s="76"/>
      <c r="P460" s="76"/>
      <c r="Q460" s="76"/>
      <c r="R460" s="76"/>
      <c r="S460" s="76"/>
      <c r="T460" s="76"/>
      <c r="U460" s="76"/>
      <c r="V460" s="76"/>
      <c r="W460" s="76"/>
      <c r="X460" s="76"/>
      <c r="Y460" s="76"/>
      <c r="Z460" s="76"/>
      <c r="AA460" s="77"/>
      <c r="AB460" s="69"/>
      <c r="AC460" s="69"/>
    </row>
    <row r="461" spans="1:29" s="12" customFormat="1" ht="15.75" hidden="1" x14ac:dyDescent="0.2">
      <c r="A461" s="65" t="str">
        <f t="shared" si="99"/>
        <v xml:space="preserve"> </v>
      </c>
      <c r="B461" s="73">
        <v>437</v>
      </c>
      <c r="C461" s="74"/>
      <c r="D461" s="75"/>
      <c r="E461" s="31"/>
      <c r="F461" s="66" t="str">
        <f t="shared" si="100"/>
        <v xml:space="preserve"> </v>
      </c>
      <c r="G461" s="67" t="str">
        <f t="shared" si="101"/>
        <v xml:space="preserve"> </v>
      </c>
      <c r="H461" s="68"/>
      <c r="I461" s="76"/>
      <c r="J461" s="76"/>
      <c r="K461" s="76"/>
      <c r="L461" s="76"/>
      <c r="M461" s="76"/>
      <c r="N461" s="76"/>
      <c r="O461" s="76"/>
      <c r="P461" s="76"/>
      <c r="Q461" s="76"/>
      <c r="R461" s="76"/>
      <c r="S461" s="76"/>
      <c r="T461" s="76"/>
      <c r="U461" s="76"/>
      <c r="V461" s="76"/>
      <c r="W461" s="76"/>
      <c r="X461" s="76"/>
      <c r="Y461" s="76"/>
      <c r="Z461" s="76"/>
      <c r="AA461" s="77"/>
      <c r="AB461" s="69"/>
      <c r="AC461" s="69"/>
    </row>
    <row r="462" spans="1:29" s="12" customFormat="1" ht="15.75" hidden="1" x14ac:dyDescent="0.2">
      <c r="A462" s="65" t="str">
        <f t="shared" si="99"/>
        <v xml:space="preserve"> </v>
      </c>
      <c r="B462" s="73">
        <v>438</v>
      </c>
      <c r="C462" s="74"/>
      <c r="D462" s="75"/>
      <c r="E462" s="31"/>
      <c r="F462" s="66" t="str">
        <f t="shared" si="100"/>
        <v xml:space="preserve"> </v>
      </c>
      <c r="G462" s="67" t="str">
        <f t="shared" si="101"/>
        <v xml:space="preserve"> </v>
      </c>
      <c r="H462" s="68"/>
      <c r="I462" s="76"/>
      <c r="J462" s="76"/>
      <c r="K462" s="76"/>
      <c r="L462" s="76"/>
      <c r="M462" s="76"/>
      <c r="N462" s="76"/>
      <c r="O462" s="76"/>
      <c r="P462" s="76"/>
      <c r="Q462" s="76"/>
      <c r="R462" s="76"/>
      <c r="S462" s="76"/>
      <c r="T462" s="76"/>
      <c r="U462" s="76"/>
      <c r="V462" s="76"/>
      <c r="W462" s="76"/>
      <c r="X462" s="76"/>
      <c r="Y462" s="76"/>
      <c r="Z462" s="76"/>
      <c r="AA462" s="77"/>
      <c r="AB462" s="69"/>
      <c r="AC462" s="69"/>
    </row>
    <row r="463" spans="1:29" s="12" customFormat="1" ht="15.75" hidden="1" x14ac:dyDescent="0.2">
      <c r="A463" s="65" t="str">
        <f t="shared" si="99"/>
        <v xml:space="preserve"> </v>
      </c>
      <c r="B463" s="73">
        <v>439</v>
      </c>
      <c r="C463" s="74"/>
      <c r="D463" s="75"/>
      <c r="E463" s="31"/>
      <c r="F463" s="66" t="str">
        <f t="shared" si="100"/>
        <v xml:space="preserve"> </v>
      </c>
      <c r="G463" s="67" t="str">
        <f t="shared" si="101"/>
        <v xml:space="preserve"> </v>
      </c>
      <c r="H463" s="68"/>
      <c r="I463" s="76"/>
      <c r="J463" s="76"/>
      <c r="K463" s="76"/>
      <c r="L463" s="76"/>
      <c r="M463" s="76"/>
      <c r="N463" s="76"/>
      <c r="O463" s="76"/>
      <c r="P463" s="76"/>
      <c r="Q463" s="76"/>
      <c r="R463" s="76"/>
      <c r="S463" s="76"/>
      <c r="T463" s="76"/>
      <c r="U463" s="76"/>
      <c r="V463" s="76"/>
      <c r="W463" s="76"/>
      <c r="X463" s="76"/>
      <c r="Y463" s="76"/>
      <c r="Z463" s="76"/>
      <c r="AA463" s="77"/>
      <c r="AB463" s="69"/>
      <c r="AC463" s="69"/>
    </row>
    <row r="464" spans="1:29" s="12" customFormat="1" ht="15.75" hidden="1" x14ac:dyDescent="0.2">
      <c r="A464" s="65" t="str">
        <f t="shared" si="99"/>
        <v xml:space="preserve"> </v>
      </c>
      <c r="B464" s="73">
        <v>440</v>
      </c>
      <c r="C464" s="74"/>
      <c r="D464" s="75"/>
      <c r="E464" s="31"/>
      <c r="F464" s="66" t="str">
        <f t="shared" si="100"/>
        <v xml:space="preserve"> </v>
      </c>
      <c r="G464" s="67" t="str">
        <f t="shared" si="101"/>
        <v xml:space="preserve"> </v>
      </c>
      <c r="H464" s="68"/>
      <c r="I464" s="76"/>
      <c r="J464" s="76"/>
      <c r="K464" s="76"/>
      <c r="L464" s="76"/>
      <c r="M464" s="76"/>
      <c r="N464" s="76"/>
      <c r="O464" s="76"/>
      <c r="P464" s="76"/>
      <c r="Q464" s="76"/>
      <c r="R464" s="76"/>
      <c r="S464" s="76"/>
      <c r="T464" s="76"/>
      <c r="U464" s="76"/>
      <c r="V464" s="76"/>
      <c r="W464" s="76"/>
      <c r="X464" s="76"/>
      <c r="Y464" s="76"/>
      <c r="Z464" s="76"/>
      <c r="AA464" s="77"/>
      <c r="AB464" s="69"/>
      <c r="AC464" s="69"/>
    </row>
    <row r="465" spans="1:29" s="12" customFormat="1" ht="15.75" hidden="1" x14ac:dyDescent="0.2">
      <c r="A465" s="65" t="str">
        <f t="shared" si="99"/>
        <v xml:space="preserve"> </v>
      </c>
      <c r="B465" s="73">
        <v>441</v>
      </c>
      <c r="C465" s="74"/>
      <c r="D465" s="75"/>
      <c r="E465" s="31"/>
      <c r="F465" s="66" t="str">
        <f t="shared" si="100"/>
        <v xml:space="preserve"> </v>
      </c>
      <c r="G465" s="67" t="str">
        <f t="shared" si="101"/>
        <v xml:space="preserve"> </v>
      </c>
      <c r="H465" s="68"/>
      <c r="I465" s="76"/>
      <c r="J465" s="76"/>
      <c r="K465" s="76"/>
      <c r="L465" s="76"/>
      <c r="M465" s="76"/>
      <c r="N465" s="76"/>
      <c r="O465" s="76"/>
      <c r="P465" s="76"/>
      <c r="Q465" s="76"/>
      <c r="R465" s="76"/>
      <c r="S465" s="76"/>
      <c r="T465" s="76"/>
      <c r="U465" s="76"/>
      <c r="V465" s="76"/>
      <c r="W465" s="76"/>
      <c r="X465" s="76"/>
      <c r="Y465" s="76"/>
      <c r="Z465" s="76"/>
      <c r="AA465" s="77"/>
      <c r="AB465" s="69"/>
      <c r="AC465" s="69"/>
    </row>
    <row r="466" spans="1:29" s="12" customFormat="1" ht="15.75" hidden="1" x14ac:dyDescent="0.2">
      <c r="A466" s="65" t="str">
        <f t="shared" si="99"/>
        <v xml:space="preserve"> </v>
      </c>
      <c r="B466" s="73">
        <v>442</v>
      </c>
      <c r="C466" s="74"/>
      <c r="D466" s="75"/>
      <c r="E466" s="31"/>
      <c r="F466" s="66" t="str">
        <f t="shared" si="100"/>
        <v xml:space="preserve"> </v>
      </c>
      <c r="G466" s="67" t="str">
        <f t="shared" si="101"/>
        <v xml:space="preserve"> </v>
      </c>
      <c r="H466" s="68"/>
      <c r="I466" s="76"/>
      <c r="J466" s="76"/>
      <c r="K466" s="76"/>
      <c r="L466" s="76"/>
      <c r="M466" s="76"/>
      <c r="N466" s="76"/>
      <c r="O466" s="76"/>
      <c r="P466" s="76"/>
      <c r="Q466" s="76"/>
      <c r="R466" s="76"/>
      <c r="S466" s="76"/>
      <c r="T466" s="76"/>
      <c r="U466" s="76"/>
      <c r="V466" s="76"/>
      <c r="W466" s="76"/>
      <c r="X466" s="76"/>
      <c r="Y466" s="76"/>
      <c r="Z466" s="76"/>
      <c r="AA466" s="77"/>
      <c r="AB466" s="69"/>
      <c r="AC466" s="69"/>
    </row>
    <row r="467" spans="1:29" s="12" customFormat="1" ht="15.75" hidden="1" x14ac:dyDescent="0.2">
      <c r="A467" s="65" t="str">
        <f t="shared" si="99"/>
        <v xml:space="preserve"> </v>
      </c>
      <c r="B467" s="73">
        <v>443</v>
      </c>
      <c r="C467" s="74"/>
      <c r="D467" s="75"/>
      <c r="E467" s="31"/>
      <c r="F467" s="66" t="str">
        <f t="shared" si="100"/>
        <v xml:space="preserve"> </v>
      </c>
      <c r="G467" s="67" t="str">
        <f t="shared" si="101"/>
        <v xml:space="preserve"> </v>
      </c>
      <c r="H467" s="68"/>
      <c r="I467" s="76"/>
      <c r="J467" s="76"/>
      <c r="K467" s="76"/>
      <c r="L467" s="76"/>
      <c r="M467" s="76"/>
      <c r="N467" s="76"/>
      <c r="O467" s="76"/>
      <c r="P467" s="76"/>
      <c r="Q467" s="76"/>
      <c r="R467" s="76"/>
      <c r="S467" s="76"/>
      <c r="T467" s="76"/>
      <c r="U467" s="76"/>
      <c r="V467" s="76"/>
      <c r="W467" s="76"/>
      <c r="X467" s="76"/>
      <c r="Y467" s="76"/>
      <c r="Z467" s="76"/>
      <c r="AA467" s="77"/>
      <c r="AB467" s="69"/>
      <c r="AC467" s="69"/>
    </row>
    <row r="468" spans="1:29" s="12" customFormat="1" ht="15.75" hidden="1" x14ac:dyDescent="0.2">
      <c r="A468" s="65" t="str">
        <f t="shared" si="99"/>
        <v xml:space="preserve"> </v>
      </c>
      <c r="B468" s="73">
        <v>444</v>
      </c>
      <c r="C468" s="74"/>
      <c r="D468" s="75"/>
      <c r="E468" s="31"/>
      <c r="F468" s="66" t="str">
        <f t="shared" si="100"/>
        <v xml:space="preserve"> </v>
      </c>
      <c r="G468" s="67" t="str">
        <f t="shared" si="101"/>
        <v xml:space="preserve"> </v>
      </c>
      <c r="H468" s="68"/>
      <c r="I468" s="76"/>
      <c r="J468" s="76"/>
      <c r="K468" s="76"/>
      <c r="L468" s="76"/>
      <c r="M468" s="76"/>
      <c r="N468" s="76"/>
      <c r="O468" s="76"/>
      <c r="P468" s="76"/>
      <c r="Q468" s="76"/>
      <c r="R468" s="76"/>
      <c r="S468" s="76"/>
      <c r="T468" s="76"/>
      <c r="U468" s="76"/>
      <c r="V468" s="76"/>
      <c r="W468" s="76"/>
      <c r="X468" s="76"/>
      <c r="Y468" s="76"/>
      <c r="Z468" s="76"/>
      <c r="AA468" s="77"/>
      <c r="AB468" s="69"/>
      <c r="AC468" s="69"/>
    </row>
    <row r="469" spans="1:29" s="12" customFormat="1" ht="15.75" hidden="1" x14ac:dyDescent="0.2">
      <c r="A469" s="65" t="str">
        <f t="shared" si="99"/>
        <v xml:space="preserve"> </v>
      </c>
      <c r="B469" s="73">
        <v>445</v>
      </c>
      <c r="C469" s="74"/>
      <c r="D469" s="75"/>
      <c r="E469" s="31"/>
      <c r="F469" s="66" t="str">
        <f t="shared" si="100"/>
        <v xml:space="preserve"> </v>
      </c>
      <c r="G469" s="67" t="str">
        <f t="shared" si="101"/>
        <v xml:space="preserve"> </v>
      </c>
      <c r="H469" s="68"/>
      <c r="I469" s="76"/>
      <c r="J469" s="76"/>
      <c r="K469" s="76"/>
      <c r="L469" s="76"/>
      <c r="M469" s="76"/>
      <c r="N469" s="76"/>
      <c r="O469" s="76"/>
      <c r="P469" s="76"/>
      <c r="Q469" s="76"/>
      <c r="R469" s="76"/>
      <c r="S469" s="76"/>
      <c r="T469" s="76"/>
      <c r="U469" s="76"/>
      <c r="V469" s="76"/>
      <c r="W469" s="76"/>
      <c r="X469" s="76"/>
      <c r="Y469" s="76"/>
      <c r="Z469" s="76"/>
      <c r="AA469" s="77"/>
      <c r="AB469" s="69"/>
      <c r="AC469" s="69"/>
    </row>
    <row r="470" spans="1:29" s="12" customFormat="1" ht="15.75" hidden="1" x14ac:dyDescent="0.2">
      <c r="A470" s="65" t="str">
        <f t="shared" si="99"/>
        <v xml:space="preserve"> </v>
      </c>
      <c r="B470" s="73">
        <v>446</v>
      </c>
      <c r="C470" s="74"/>
      <c r="D470" s="75"/>
      <c r="E470" s="31"/>
      <c r="F470" s="66" t="str">
        <f t="shared" si="100"/>
        <v xml:space="preserve"> </v>
      </c>
      <c r="G470" s="67" t="str">
        <f t="shared" si="101"/>
        <v xml:space="preserve"> </v>
      </c>
      <c r="H470" s="68"/>
      <c r="I470" s="76"/>
      <c r="J470" s="76"/>
      <c r="K470" s="76"/>
      <c r="L470" s="76"/>
      <c r="M470" s="76"/>
      <c r="N470" s="76"/>
      <c r="O470" s="76"/>
      <c r="P470" s="76"/>
      <c r="Q470" s="76"/>
      <c r="R470" s="76"/>
      <c r="S470" s="76"/>
      <c r="T470" s="76"/>
      <c r="U470" s="76"/>
      <c r="V470" s="76"/>
      <c r="W470" s="76"/>
      <c r="X470" s="76"/>
      <c r="Y470" s="76"/>
      <c r="Z470" s="76"/>
      <c r="AA470" s="77"/>
      <c r="AB470" s="69"/>
      <c r="AC470" s="69"/>
    </row>
    <row r="471" spans="1:29" s="12" customFormat="1" ht="15.75" hidden="1" x14ac:dyDescent="0.2">
      <c r="A471" s="65" t="str">
        <f t="shared" si="99"/>
        <v xml:space="preserve"> </v>
      </c>
      <c r="B471" s="73">
        <v>447</v>
      </c>
      <c r="C471" s="74"/>
      <c r="D471" s="75"/>
      <c r="E471" s="31"/>
      <c r="F471" s="66" t="str">
        <f t="shared" si="100"/>
        <v xml:space="preserve"> </v>
      </c>
      <c r="G471" s="67" t="str">
        <f t="shared" si="101"/>
        <v xml:space="preserve"> </v>
      </c>
      <c r="H471" s="68"/>
      <c r="I471" s="76"/>
      <c r="J471" s="76"/>
      <c r="K471" s="76"/>
      <c r="L471" s="76"/>
      <c r="M471" s="76"/>
      <c r="N471" s="76"/>
      <c r="O471" s="76"/>
      <c r="P471" s="76"/>
      <c r="Q471" s="76"/>
      <c r="R471" s="76"/>
      <c r="S471" s="76"/>
      <c r="T471" s="76"/>
      <c r="U471" s="76"/>
      <c r="V471" s="76"/>
      <c r="W471" s="76"/>
      <c r="X471" s="76"/>
      <c r="Y471" s="76"/>
      <c r="Z471" s="76"/>
      <c r="AA471" s="77"/>
      <c r="AB471" s="69"/>
      <c r="AC471" s="69"/>
    </row>
    <row r="472" spans="1:29" s="12" customFormat="1" ht="15.75" hidden="1" x14ac:dyDescent="0.2">
      <c r="A472" s="65" t="str">
        <f t="shared" si="99"/>
        <v xml:space="preserve"> </v>
      </c>
      <c r="B472" s="73">
        <v>448</v>
      </c>
      <c r="C472" s="74"/>
      <c r="D472" s="75"/>
      <c r="E472" s="31"/>
      <c r="F472" s="66" t="str">
        <f t="shared" si="100"/>
        <v xml:space="preserve"> </v>
      </c>
      <c r="G472" s="67" t="str">
        <f t="shared" si="101"/>
        <v xml:space="preserve"> </v>
      </c>
      <c r="H472" s="68"/>
      <c r="I472" s="76"/>
      <c r="J472" s="76"/>
      <c r="K472" s="76"/>
      <c r="L472" s="76"/>
      <c r="M472" s="76"/>
      <c r="N472" s="76"/>
      <c r="O472" s="76"/>
      <c r="P472" s="76"/>
      <c r="Q472" s="76"/>
      <c r="R472" s="76"/>
      <c r="S472" s="76"/>
      <c r="T472" s="76"/>
      <c r="U472" s="76"/>
      <c r="V472" s="76"/>
      <c r="W472" s="76"/>
      <c r="X472" s="76"/>
      <c r="Y472" s="76"/>
      <c r="Z472" s="76"/>
      <c r="AA472" s="77"/>
      <c r="AB472" s="69"/>
      <c r="AC472" s="69"/>
    </row>
    <row r="473" spans="1:29" s="12" customFormat="1" ht="15.75" hidden="1" x14ac:dyDescent="0.2">
      <c r="A473" s="65" t="str">
        <f t="shared" si="99"/>
        <v xml:space="preserve"> </v>
      </c>
      <c r="B473" s="73">
        <v>449</v>
      </c>
      <c r="C473" s="74"/>
      <c r="D473" s="75"/>
      <c r="E473" s="31"/>
      <c r="F473" s="66" t="str">
        <f t="shared" si="100"/>
        <v xml:space="preserve"> </v>
      </c>
      <c r="G473" s="67" t="str">
        <f t="shared" si="101"/>
        <v xml:space="preserve"> </v>
      </c>
      <c r="H473" s="68"/>
      <c r="I473" s="76"/>
      <c r="J473" s="76"/>
      <c r="K473" s="76"/>
      <c r="L473" s="76"/>
      <c r="M473" s="76"/>
      <c r="N473" s="76"/>
      <c r="O473" s="76"/>
      <c r="P473" s="76"/>
      <c r="Q473" s="76"/>
      <c r="R473" s="76"/>
      <c r="S473" s="76"/>
      <c r="T473" s="76"/>
      <c r="U473" s="76"/>
      <c r="V473" s="76"/>
      <c r="W473" s="76"/>
      <c r="X473" s="76"/>
      <c r="Y473" s="76"/>
      <c r="Z473" s="76"/>
      <c r="AA473" s="77"/>
      <c r="AB473" s="69"/>
      <c r="AC473" s="69"/>
    </row>
    <row r="474" spans="1:29" s="12" customFormat="1" ht="15.75" hidden="1" x14ac:dyDescent="0.2">
      <c r="A474" s="65" t="str">
        <f t="shared" si="99"/>
        <v xml:space="preserve"> </v>
      </c>
      <c r="B474" s="73">
        <v>450</v>
      </c>
      <c r="C474" s="74"/>
      <c r="D474" s="75"/>
      <c r="E474" s="31"/>
      <c r="F474" s="66" t="str">
        <f t="shared" si="100"/>
        <v xml:space="preserve"> </v>
      </c>
      <c r="G474" s="67" t="str">
        <f t="shared" si="101"/>
        <v xml:space="preserve"> </v>
      </c>
      <c r="H474" s="68"/>
      <c r="I474" s="76"/>
      <c r="J474" s="76"/>
      <c r="K474" s="76"/>
      <c r="L474" s="76"/>
      <c r="M474" s="76"/>
      <c r="N474" s="76"/>
      <c r="O474" s="76"/>
      <c r="P474" s="76"/>
      <c r="Q474" s="76"/>
      <c r="R474" s="76"/>
      <c r="S474" s="76"/>
      <c r="T474" s="76"/>
      <c r="U474" s="76"/>
      <c r="V474" s="76"/>
      <c r="W474" s="76"/>
      <c r="X474" s="76"/>
      <c r="Y474" s="76"/>
      <c r="Z474" s="76"/>
      <c r="AA474" s="77"/>
      <c r="AB474" s="69"/>
      <c r="AC474" s="69"/>
    </row>
    <row r="475" spans="1:29" s="12" customFormat="1" ht="15.75" hidden="1" x14ac:dyDescent="0.2">
      <c r="A475" s="65" t="str">
        <f t="shared" si="99"/>
        <v xml:space="preserve"> </v>
      </c>
      <c r="B475" s="73">
        <v>451</v>
      </c>
      <c r="C475" s="74"/>
      <c r="D475" s="75"/>
      <c r="E475" s="31"/>
      <c r="F475" s="66" t="str">
        <f t="shared" si="100"/>
        <v xml:space="preserve"> </v>
      </c>
      <c r="G475" s="67" t="str">
        <f t="shared" si="101"/>
        <v xml:space="preserve"> </v>
      </c>
      <c r="H475" s="68"/>
      <c r="I475" s="76"/>
      <c r="J475" s="76"/>
      <c r="K475" s="76"/>
      <c r="L475" s="76"/>
      <c r="M475" s="76"/>
      <c r="N475" s="76"/>
      <c r="O475" s="76"/>
      <c r="P475" s="76"/>
      <c r="Q475" s="76"/>
      <c r="R475" s="76"/>
      <c r="S475" s="76"/>
      <c r="T475" s="76"/>
      <c r="U475" s="76"/>
      <c r="V475" s="76"/>
      <c r="W475" s="76"/>
      <c r="X475" s="76"/>
      <c r="Y475" s="76"/>
      <c r="Z475" s="76"/>
      <c r="AA475" s="77"/>
      <c r="AB475" s="69"/>
      <c r="AC475" s="69"/>
    </row>
    <row r="476" spans="1:29" s="12" customFormat="1" ht="15.75" hidden="1" x14ac:dyDescent="0.2">
      <c r="A476" s="65" t="str">
        <f t="shared" si="99"/>
        <v xml:space="preserve"> </v>
      </c>
      <c r="B476" s="73">
        <v>452</v>
      </c>
      <c r="C476" s="74"/>
      <c r="D476" s="75"/>
      <c r="E476" s="31"/>
      <c r="F476" s="66" t="str">
        <f t="shared" si="100"/>
        <v xml:space="preserve"> </v>
      </c>
      <c r="G476" s="67" t="str">
        <f t="shared" si="101"/>
        <v xml:space="preserve"> </v>
      </c>
      <c r="H476" s="68"/>
      <c r="I476" s="76"/>
      <c r="J476" s="76"/>
      <c r="K476" s="76"/>
      <c r="L476" s="76"/>
      <c r="M476" s="76"/>
      <c r="N476" s="76"/>
      <c r="O476" s="76"/>
      <c r="P476" s="76"/>
      <c r="Q476" s="76"/>
      <c r="R476" s="76"/>
      <c r="S476" s="76"/>
      <c r="T476" s="76"/>
      <c r="U476" s="76"/>
      <c r="V476" s="76"/>
      <c r="W476" s="76"/>
      <c r="X476" s="76"/>
      <c r="Y476" s="76"/>
      <c r="Z476" s="76"/>
      <c r="AA476" s="77"/>
      <c r="AB476" s="69"/>
      <c r="AC476" s="69"/>
    </row>
    <row r="477" spans="1:29" s="12" customFormat="1" ht="15.75" hidden="1" x14ac:dyDescent="0.2">
      <c r="A477" s="65" t="str">
        <f t="shared" si="99"/>
        <v xml:space="preserve"> </v>
      </c>
      <c r="B477" s="73">
        <v>453</v>
      </c>
      <c r="C477" s="74"/>
      <c r="D477" s="75"/>
      <c r="E477" s="31"/>
      <c r="F477" s="66" t="str">
        <f t="shared" si="100"/>
        <v xml:space="preserve"> </v>
      </c>
      <c r="G477" s="67" t="str">
        <f t="shared" si="101"/>
        <v xml:space="preserve"> </v>
      </c>
      <c r="H477" s="68"/>
      <c r="I477" s="76"/>
      <c r="J477" s="76"/>
      <c r="K477" s="76"/>
      <c r="L477" s="76"/>
      <c r="M477" s="76"/>
      <c r="N477" s="76"/>
      <c r="O477" s="76"/>
      <c r="P477" s="76"/>
      <c r="Q477" s="76"/>
      <c r="R477" s="76"/>
      <c r="S477" s="76"/>
      <c r="T477" s="76"/>
      <c r="U477" s="76"/>
      <c r="V477" s="76"/>
      <c r="W477" s="76"/>
      <c r="X477" s="76"/>
      <c r="Y477" s="76"/>
      <c r="Z477" s="76"/>
      <c r="AA477" s="77"/>
      <c r="AB477" s="69"/>
      <c r="AC477" s="69"/>
    </row>
    <row r="478" spans="1:29" s="12" customFormat="1" ht="15.75" hidden="1" x14ac:dyDescent="0.2">
      <c r="A478" s="65" t="str">
        <f t="shared" si="99"/>
        <v xml:space="preserve"> </v>
      </c>
      <c r="B478" s="73">
        <v>454</v>
      </c>
      <c r="C478" s="74"/>
      <c r="D478" s="75"/>
      <c r="E478" s="31"/>
      <c r="F478" s="66" t="str">
        <f t="shared" si="100"/>
        <v xml:space="preserve"> </v>
      </c>
      <c r="G478" s="67" t="str">
        <f t="shared" si="101"/>
        <v xml:space="preserve"> </v>
      </c>
      <c r="H478" s="68"/>
      <c r="I478" s="76"/>
      <c r="J478" s="76"/>
      <c r="K478" s="76"/>
      <c r="L478" s="76"/>
      <c r="M478" s="76"/>
      <c r="N478" s="76"/>
      <c r="O478" s="76"/>
      <c r="P478" s="76"/>
      <c r="Q478" s="76"/>
      <c r="R478" s="76"/>
      <c r="S478" s="76"/>
      <c r="T478" s="76"/>
      <c r="U478" s="76"/>
      <c r="V478" s="76"/>
      <c r="W478" s="76"/>
      <c r="X478" s="76"/>
      <c r="Y478" s="76"/>
      <c r="Z478" s="76"/>
      <c r="AA478" s="77"/>
      <c r="AB478" s="69"/>
      <c r="AC478" s="69"/>
    </row>
    <row r="479" spans="1:29" s="12" customFormat="1" ht="15.75" hidden="1" x14ac:dyDescent="0.2">
      <c r="A479" s="65" t="str">
        <f t="shared" si="99"/>
        <v xml:space="preserve"> </v>
      </c>
      <c r="B479" s="73">
        <v>455</v>
      </c>
      <c r="C479" s="74"/>
      <c r="D479" s="75"/>
      <c r="E479" s="31"/>
      <c r="F479" s="66" t="str">
        <f t="shared" si="100"/>
        <v xml:space="preserve"> </v>
      </c>
      <c r="G479" s="67" t="str">
        <f t="shared" si="101"/>
        <v xml:space="preserve"> </v>
      </c>
      <c r="H479" s="68"/>
      <c r="I479" s="76"/>
      <c r="J479" s="76"/>
      <c r="K479" s="76"/>
      <c r="L479" s="76"/>
      <c r="M479" s="76"/>
      <c r="N479" s="76"/>
      <c r="O479" s="76"/>
      <c r="P479" s="76"/>
      <c r="Q479" s="76"/>
      <c r="R479" s="76"/>
      <c r="S479" s="76"/>
      <c r="T479" s="76"/>
      <c r="U479" s="76"/>
      <c r="V479" s="76"/>
      <c r="W479" s="76"/>
      <c r="X479" s="76"/>
      <c r="Y479" s="76"/>
      <c r="Z479" s="76"/>
      <c r="AA479" s="77"/>
      <c r="AB479" s="69"/>
      <c r="AC479" s="69"/>
    </row>
    <row r="480" spans="1:29" s="12" customFormat="1" ht="15.75" hidden="1" x14ac:dyDescent="0.2">
      <c r="A480" s="65" t="str">
        <f t="shared" si="99"/>
        <v xml:space="preserve"> </v>
      </c>
      <c r="B480" s="73">
        <v>456</v>
      </c>
      <c r="C480" s="74"/>
      <c r="D480" s="75"/>
      <c r="E480" s="31"/>
      <c r="F480" s="66" t="str">
        <f t="shared" si="100"/>
        <v xml:space="preserve"> </v>
      </c>
      <c r="G480" s="67" t="str">
        <f t="shared" si="101"/>
        <v xml:space="preserve"> </v>
      </c>
      <c r="H480" s="68"/>
      <c r="I480" s="76"/>
      <c r="J480" s="76"/>
      <c r="K480" s="76"/>
      <c r="L480" s="76"/>
      <c r="M480" s="76"/>
      <c r="N480" s="76"/>
      <c r="O480" s="76"/>
      <c r="P480" s="76"/>
      <c r="Q480" s="76"/>
      <c r="R480" s="76"/>
      <c r="S480" s="76"/>
      <c r="T480" s="76"/>
      <c r="U480" s="76"/>
      <c r="V480" s="76"/>
      <c r="W480" s="76"/>
      <c r="X480" s="76"/>
      <c r="Y480" s="76"/>
      <c r="Z480" s="76"/>
      <c r="AA480" s="77"/>
      <c r="AB480" s="69"/>
      <c r="AC480" s="69"/>
    </row>
    <row r="481" spans="1:29" s="12" customFormat="1" ht="15.75" hidden="1" x14ac:dyDescent="0.2">
      <c r="A481" s="65" t="str">
        <f t="shared" si="99"/>
        <v xml:space="preserve"> </v>
      </c>
      <c r="B481" s="73">
        <v>457</v>
      </c>
      <c r="C481" s="74"/>
      <c r="D481" s="75"/>
      <c r="E481" s="31"/>
      <c r="F481" s="66" t="str">
        <f t="shared" si="100"/>
        <v xml:space="preserve"> </v>
      </c>
      <c r="G481" s="67" t="str">
        <f t="shared" si="101"/>
        <v xml:space="preserve"> </v>
      </c>
      <c r="H481" s="68"/>
      <c r="I481" s="76"/>
      <c r="J481" s="76"/>
      <c r="K481" s="76"/>
      <c r="L481" s="76"/>
      <c r="M481" s="76"/>
      <c r="N481" s="76"/>
      <c r="O481" s="76"/>
      <c r="P481" s="76"/>
      <c r="Q481" s="76"/>
      <c r="R481" s="76"/>
      <c r="S481" s="76"/>
      <c r="T481" s="76"/>
      <c r="U481" s="76"/>
      <c r="V481" s="76"/>
      <c r="W481" s="76"/>
      <c r="X481" s="76"/>
      <c r="Y481" s="76"/>
      <c r="Z481" s="76"/>
      <c r="AA481" s="77"/>
      <c r="AB481" s="69"/>
      <c r="AC481" s="69"/>
    </row>
    <row r="482" spans="1:29" s="12" customFormat="1" ht="15.75" hidden="1" x14ac:dyDescent="0.2">
      <c r="A482" s="65" t="str">
        <f t="shared" si="99"/>
        <v xml:space="preserve"> </v>
      </c>
      <c r="B482" s="73">
        <v>458</v>
      </c>
      <c r="C482" s="74"/>
      <c r="D482" s="75"/>
      <c r="E482" s="31"/>
      <c r="F482" s="66" t="str">
        <f t="shared" si="100"/>
        <v xml:space="preserve"> </v>
      </c>
      <c r="G482" s="67" t="str">
        <f t="shared" si="101"/>
        <v xml:space="preserve"> </v>
      </c>
      <c r="H482" s="68"/>
      <c r="I482" s="76"/>
      <c r="J482" s="76"/>
      <c r="K482" s="76"/>
      <c r="L482" s="76"/>
      <c r="M482" s="76"/>
      <c r="N482" s="76"/>
      <c r="O482" s="76"/>
      <c r="P482" s="76"/>
      <c r="Q482" s="76"/>
      <c r="R482" s="76"/>
      <c r="S482" s="76"/>
      <c r="T482" s="76"/>
      <c r="U482" s="76"/>
      <c r="V482" s="76"/>
      <c r="W482" s="76"/>
      <c r="X482" s="76"/>
      <c r="Y482" s="76"/>
      <c r="Z482" s="76"/>
      <c r="AA482" s="77"/>
      <c r="AB482" s="69"/>
      <c r="AC482" s="69"/>
    </row>
    <row r="483" spans="1:29" s="12" customFormat="1" ht="15.75" hidden="1" x14ac:dyDescent="0.2">
      <c r="A483" s="65" t="str">
        <f t="shared" si="99"/>
        <v xml:space="preserve"> </v>
      </c>
      <c r="B483" s="73">
        <v>459</v>
      </c>
      <c r="C483" s="74"/>
      <c r="D483" s="75"/>
      <c r="E483" s="31"/>
      <c r="F483" s="66" t="str">
        <f t="shared" si="100"/>
        <v xml:space="preserve"> </v>
      </c>
      <c r="G483" s="67" t="str">
        <f t="shared" si="101"/>
        <v xml:space="preserve"> </v>
      </c>
      <c r="H483" s="68"/>
      <c r="I483" s="76"/>
      <c r="J483" s="76"/>
      <c r="K483" s="76"/>
      <c r="L483" s="76"/>
      <c r="M483" s="76"/>
      <c r="N483" s="76"/>
      <c r="O483" s="76"/>
      <c r="P483" s="76"/>
      <c r="Q483" s="76"/>
      <c r="R483" s="76"/>
      <c r="S483" s="76"/>
      <c r="T483" s="76"/>
      <c r="U483" s="76"/>
      <c r="V483" s="76"/>
      <c r="W483" s="76"/>
      <c r="X483" s="76"/>
      <c r="Y483" s="76"/>
      <c r="Z483" s="76"/>
      <c r="AA483" s="77"/>
      <c r="AB483" s="69"/>
      <c r="AC483" s="69"/>
    </row>
    <row r="484" spans="1:29" s="12" customFormat="1" ht="15.75" hidden="1" x14ac:dyDescent="0.2">
      <c r="A484" s="65" t="str">
        <f t="shared" si="99"/>
        <v xml:space="preserve"> </v>
      </c>
      <c r="B484" s="73">
        <v>460</v>
      </c>
      <c r="C484" s="74"/>
      <c r="D484" s="75"/>
      <c r="E484" s="31"/>
      <c r="F484" s="66" t="str">
        <f t="shared" si="100"/>
        <v xml:space="preserve"> </v>
      </c>
      <c r="G484" s="67" t="str">
        <f t="shared" si="101"/>
        <v xml:space="preserve"> </v>
      </c>
      <c r="H484" s="68"/>
      <c r="I484" s="76"/>
      <c r="J484" s="76"/>
      <c r="K484" s="76"/>
      <c r="L484" s="76"/>
      <c r="M484" s="76"/>
      <c r="N484" s="76"/>
      <c r="O484" s="76"/>
      <c r="P484" s="76"/>
      <c r="Q484" s="76"/>
      <c r="R484" s="76"/>
      <c r="S484" s="76"/>
      <c r="T484" s="76"/>
      <c r="U484" s="76"/>
      <c r="V484" s="76"/>
      <c r="W484" s="76"/>
      <c r="X484" s="76"/>
      <c r="Y484" s="76"/>
      <c r="Z484" s="76"/>
      <c r="AA484" s="77"/>
      <c r="AB484" s="69"/>
      <c r="AC484" s="69"/>
    </row>
    <row r="485" spans="1:29" s="12" customFormat="1" ht="15.75" hidden="1" x14ac:dyDescent="0.2">
      <c r="A485" s="65" t="str">
        <f t="shared" si="99"/>
        <v xml:space="preserve"> </v>
      </c>
      <c r="B485" s="73">
        <v>461</v>
      </c>
      <c r="C485" s="74"/>
      <c r="D485" s="75"/>
      <c r="E485" s="31"/>
      <c r="F485" s="66" t="str">
        <f t="shared" si="100"/>
        <v xml:space="preserve"> </v>
      </c>
      <c r="G485" s="67" t="str">
        <f t="shared" si="101"/>
        <v xml:space="preserve"> </v>
      </c>
      <c r="H485" s="68"/>
      <c r="I485" s="76"/>
      <c r="J485" s="76"/>
      <c r="K485" s="76"/>
      <c r="L485" s="76"/>
      <c r="M485" s="76"/>
      <c r="N485" s="76"/>
      <c r="O485" s="76"/>
      <c r="P485" s="76"/>
      <c r="Q485" s="76"/>
      <c r="R485" s="76"/>
      <c r="S485" s="76"/>
      <c r="T485" s="76"/>
      <c r="U485" s="76"/>
      <c r="V485" s="76"/>
      <c r="W485" s="76"/>
      <c r="X485" s="76"/>
      <c r="Y485" s="76"/>
      <c r="Z485" s="76"/>
      <c r="AA485" s="77"/>
      <c r="AB485" s="69"/>
      <c r="AC485" s="69"/>
    </row>
    <row r="486" spans="1:29" s="12" customFormat="1" ht="15.75" hidden="1" x14ac:dyDescent="0.2">
      <c r="A486" s="65" t="str">
        <f t="shared" si="99"/>
        <v xml:space="preserve"> </v>
      </c>
      <c r="B486" s="73">
        <v>462</v>
      </c>
      <c r="C486" s="74"/>
      <c r="D486" s="75"/>
      <c r="E486" s="31"/>
      <c r="F486" s="66" t="str">
        <f t="shared" si="100"/>
        <v xml:space="preserve"> </v>
      </c>
      <c r="G486" s="67" t="str">
        <f t="shared" si="101"/>
        <v xml:space="preserve"> </v>
      </c>
      <c r="H486" s="68"/>
      <c r="I486" s="76"/>
      <c r="J486" s="76"/>
      <c r="K486" s="76"/>
      <c r="L486" s="76"/>
      <c r="M486" s="76"/>
      <c r="N486" s="76"/>
      <c r="O486" s="76"/>
      <c r="P486" s="76"/>
      <c r="Q486" s="76"/>
      <c r="R486" s="76"/>
      <c r="S486" s="76"/>
      <c r="T486" s="76"/>
      <c r="U486" s="76"/>
      <c r="V486" s="76"/>
      <c r="W486" s="76"/>
      <c r="X486" s="76"/>
      <c r="Y486" s="76"/>
      <c r="Z486" s="76"/>
      <c r="AA486" s="77"/>
      <c r="AB486" s="69"/>
      <c r="AC486" s="69"/>
    </row>
    <row r="487" spans="1:29" s="12" customFormat="1" ht="15.75" hidden="1" x14ac:dyDescent="0.2">
      <c r="A487" s="65" t="str">
        <f t="shared" si="99"/>
        <v xml:space="preserve"> </v>
      </c>
      <c r="B487" s="73">
        <v>463</v>
      </c>
      <c r="C487" s="74"/>
      <c r="D487" s="75"/>
      <c r="E487" s="31"/>
      <c r="F487" s="66" t="str">
        <f t="shared" si="100"/>
        <v xml:space="preserve"> </v>
      </c>
      <c r="G487" s="67" t="str">
        <f t="shared" si="101"/>
        <v xml:space="preserve"> </v>
      </c>
      <c r="H487" s="68"/>
      <c r="I487" s="76"/>
      <c r="J487" s="76"/>
      <c r="K487" s="76"/>
      <c r="L487" s="76"/>
      <c r="M487" s="76"/>
      <c r="N487" s="76"/>
      <c r="O487" s="76"/>
      <c r="P487" s="76"/>
      <c r="Q487" s="76"/>
      <c r="R487" s="76"/>
      <c r="S487" s="76"/>
      <c r="T487" s="76"/>
      <c r="U487" s="76"/>
      <c r="V487" s="76"/>
      <c r="W487" s="76"/>
      <c r="X487" s="76"/>
      <c r="Y487" s="76"/>
      <c r="Z487" s="76"/>
      <c r="AA487" s="77"/>
      <c r="AB487" s="69"/>
      <c r="AC487" s="69"/>
    </row>
    <row r="488" spans="1:29" s="12" customFormat="1" ht="15.75" hidden="1" x14ac:dyDescent="0.2">
      <c r="A488" s="65" t="str">
        <f t="shared" si="99"/>
        <v xml:space="preserve"> </v>
      </c>
      <c r="B488" s="73">
        <v>464</v>
      </c>
      <c r="C488" s="74"/>
      <c r="D488" s="75"/>
      <c r="E488" s="31"/>
      <c r="F488" s="66" t="str">
        <f t="shared" si="100"/>
        <v xml:space="preserve"> </v>
      </c>
      <c r="G488" s="67" t="str">
        <f t="shared" si="101"/>
        <v xml:space="preserve"> </v>
      </c>
      <c r="H488" s="68"/>
      <c r="I488" s="76"/>
      <c r="J488" s="76"/>
      <c r="K488" s="76"/>
      <c r="L488" s="76"/>
      <c r="M488" s="76"/>
      <c r="N488" s="76"/>
      <c r="O488" s="76"/>
      <c r="P488" s="76"/>
      <c r="Q488" s="76"/>
      <c r="R488" s="76"/>
      <c r="S488" s="76"/>
      <c r="T488" s="76"/>
      <c r="U488" s="76"/>
      <c r="V488" s="76"/>
      <c r="W488" s="76"/>
      <c r="X488" s="76"/>
      <c r="Y488" s="76"/>
      <c r="Z488" s="76"/>
      <c r="AA488" s="77"/>
      <c r="AB488" s="69"/>
      <c r="AC488" s="69"/>
    </row>
    <row r="489" spans="1:29" s="12" customFormat="1" ht="15.75" hidden="1" x14ac:dyDescent="0.2">
      <c r="A489" s="65" t="str">
        <f t="shared" si="99"/>
        <v xml:space="preserve"> </v>
      </c>
      <c r="B489" s="73">
        <v>465</v>
      </c>
      <c r="C489" s="74"/>
      <c r="D489" s="75"/>
      <c r="E489" s="31"/>
      <c r="F489" s="66" t="str">
        <f t="shared" si="100"/>
        <v xml:space="preserve"> </v>
      </c>
      <c r="G489" s="67" t="str">
        <f t="shared" si="101"/>
        <v xml:space="preserve"> </v>
      </c>
      <c r="H489" s="68"/>
      <c r="I489" s="76"/>
      <c r="J489" s="76"/>
      <c r="K489" s="76"/>
      <c r="L489" s="76"/>
      <c r="M489" s="76"/>
      <c r="N489" s="76"/>
      <c r="O489" s="76"/>
      <c r="P489" s="76"/>
      <c r="Q489" s="76"/>
      <c r="R489" s="76"/>
      <c r="S489" s="76"/>
      <c r="T489" s="76"/>
      <c r="U489" s="76"/>
      <c r="V489" s="76"/>
      <c r="W489" s="76"/>
      <c r="X489" s="76"/>
      <c r="Y489" s="76"/>
      <c r="Z489" s="76"/>
      <c r="AA489" s="77"/>
      <c r="AB489" s="69"/>
      <c r="AC489" s="69"/>
    </row>
    <row r="490" spans="1:29" s="12" customFormat="1" ht="15.75" hidden="1" x14ac:dyDescent="0.2">
      <c r="A490" s="65" t="str">
        <f t="shared" si="99"/>
        <v xml:space="preserve"> </v>
      </c>
      <c r="B490" s="73">
        <v>466</v>
      </c>
      <c r="C490" s="74"/>
      <c r="D490" s="75"/>
      <c r="E490" s="31"/>
      <c r="F490" s="66" t="str">
        <f t="shared" si="100"/>
        <v xml:space="preserve"> </v>
      </c>
      <c r="G490" s="67" t="str">
        <f t="shared" si="101"/>
        <v xml:space="preserve"> </v>
      </c>
      <c r="H490" s="68"/>
      <c r="I490" s="76"/>
      <c r="J490" s="76"/>
      <c r="K490" s="76"/>
      <c r="L490" s="76"/>
      <c r="M490" s="76"/>
      <c r="N490" s="76"/>
      <c r="O490" s="76"/>
      <c r="P490" s="76"/>
      <c r="Q490" s="76"/>
      <c r="R490" s="76"/>
      <c r="S490" s="76"/>
      <c r="T490" s="76"/>
      <c r="U490" s="76"/>
      <c r="V490" s="76"/>
      <c r="W490" s="76"/>
      <c r="X490" s="76"/>
      <c r="Y490" s="76"/>
      <c r="Z490" s="76"/>
      <c r="AA490" s="77"/>
      <c r="AB490" s="69"/>
      <c r="AC490" s="69"/>
    </row>
    <row r="491" spans="1:29" s="12" customFormat="1" ht="15.75" hidden="1" x14ac:dyDescent="0.2">
      <c r="A491" s="65" t="str">
        <f t="shared" si="99"/>
        <v xml:space="preserve"> </v>
      </c>
      <c r="B491" s="73">
        <v>467</v>
      </c>
      <c r="C491" s="74"/>
      <c r="D491" s="75"/>
      <c r="E491" s="31"/>
      <c r="F491" s="66" t="str">
        <f t="shared" si="100"/>
        <v xml:space="preserve"> </v>
      </c>
      <c r="G491" s="67" t="str">
        <f t="shared" si="101"/>
        <v xml:space="preserve"> </v>
      </c>
      <c r="H491" s="68"/>
      <c r="I491" s="76"/>
      <c r="J491" s="76"/>
      <c r="K491" s="76"/>
      <c r="L491" s="76"/>
      <c r="M491" s="76"/>
      <c r="N491" s="76"/>
      <c r="O491" s="76"/>
      <c r="P491" s="76"/>
      <c r="Q491" s="76"/>
      <c r="R491" s="76"/>
      <c r="S491" s="76"/>
      <c r="T491" s="76"/>
      <c r="U491" s="76"/>
      <c r="V491" s="76"/>
      <c r="W491" s="76"/>
      <c r="X491" s="76"/>
      <c r="Y491" s="76"/>
      <c r="Z491" s="76"/>
      <c r="AA491" s="77"/>
      <c r="AB491" s="69"/>
      <c r="AC491" s="69"/>
    </row>
    <row r="492" spans="1:29" s="12" customFormat="1" ht="15.75" hidden="1" x14ac:dyDescent="0.2">
      <c r="A492" s="65" t="str">
        <f t="shared" si="99"/>
        <v xml:space="preserve"> </v>
      </c>
      <c r="B492" s="73">
        <v>468</v>
      </c>
      <c r="C492" s="74"/>
      <c r="D492" s="75"/>
      <c r="E492" s="31"/>
      <c r="F492" s="66" t="str">
        <f t="shared" si="100"/>
        <v xml:space="preserve"> </v>
      </c>
      <c r="G492" s="67" t="str">
        <f t="shared" si="101"/>
        <v xml:space="preserve"> </v>
      </c>
      <c r="H492" s="68"/>
      <c r="I492" s="76"/>
      <c r="J492" s="76"/>
      <c r="K492" s="76"/>
      <c r="L492" s="76"/>
      <c r="M492" s="76"/>
      <c r="N492" s="76"/>
      <c r="O492" s="76"/>
      <c r="P492" s="76"/>
      <c r="Q492" s="76"/>
      <c r="R492" s="76"/>
      <c r="S492" s="76"/>
      <c r="T492" s="76"/>
      <c r="U492" s="76"/>
      <c r="V492" s="76"/>
      <c r="W492" s="76"/>
      <c r="X492" s="76"/>
      <c r="Y492" s="76"/>
      <c r="Z492" s="76"/>
      <c r="AA492" s="77"/>
      <c r="AB492" s="69"/>
      <c r="AC492" s="69"/>
    </row>
    <row r="493" spans="1:29" s="12" customFormat="1" ht="15.75" hidden="1" x14ac:dyDescent="0.2">
      <c r="A493" s="65" t="str">
        <f t="shared" si="99"/>
        <v xml:space="preserve"> </v>
      </c>
      <c r="B493" s="73">
        <v>469</v>
      </c>
      <c r="C493" s="74"/>
      <c r="D493" s="75"/>
      <c r="E493" s="31"/>
      <c r="F493" s="66" t="str">
        <f t="shared" si="100"/>
        <v xml:space="preserve"> </v>
      </c>
      <c r="G493" s="67" t="str">
        <f t="shared" si="101"/>
        <v xml:space="preserve"> </v>
      </c>
      <c r="H493" s="68"/>
      <c r="I493" s="76"/>
      <c r="J493" s="76"/>
      <c r="K493" s="76"/>
      <c r="L493" s="76"/>
      <c r="M493" s="76"/>
      <c r="N493" s="76"/>
      <c r="O493" s="76"/>
      <c r="P493" s="76"/>
      <c r="Q493" s="76"/>
      <c r="R493" s="76"/>
      <c r="S493" s="76"/>
      <c r="T493" s="76"/>
      <c r="U493" s="76"/>
      <c r="V493" s="76"/>
      <c r="W493" s="76"/>
      <c r="X493" s="76"/>
      <c r="Y493" s="76"/>
      <c r="Z493" s="76"/>
      <c r="AA493" s="77"/>
      <c r="AB493" s="69"/>
      <c r="AC493" s="69"/>
    </row>
    <row r="494" spans="1:29" s="12" customFormat="1" ht="15.75" hidden="1" x14ac:dyDescent="0.2">
      <c r="A494" s="65" t="str">
        <f t="shared" si="99"/>
        <v xml:space="preserve"> </v>
      </c>
      <c r="B494" s="73">
        <v>470</v>
      </c>
      <c r="C494" s="74"/>
      <c r="D494" s="75"/>
      <c r="E494" s="31"/>
      <c r="F494" s="66" t="str">
        <f t="shared" si="100"/>
        <v xml:space="preserve"> </v>
      </c>
      <c r="G494" s="67" t="str">
        <f t="shared" si="101"/>
        <v xml:space="preserve"> </v>
      </c>
      <c r="H494" s="68"/>
      <c r="I494" s="76"/>
      <c r="J494" s="76"/>
      <c r="K494" s="76"/>
      <c r="L494" s="76"/>
      <c r="M494" s="76"/>
      <c r="N494" s="76"/>
      <c r="O494" s="76"/>
      <c r="P494" s="76"/>
      <c r="Q494" s="76"/>
      <c r="R494" s="76"/>
      <c r="S494" s="76"/>
      <c r="T494" s="76"/>
      <c r="U494" s="76"/>
      <c r="V494" s="76"/>
      <c r="W494" s="76"/>
      <c r="X494" s="76"/>
      <c r="Y494" s="76"/>
      <c r="Z494" s="76"/>
      <c r="AA494" s="77"/>
      <c r="AB494" s="69"/>
      <c r="AC494" s="69"/>
    </row>
    <row r="495" spans="1:29" s="12" customFormat="1" ht="15.75" hidden="1" x14ac:dyDescent="0.2">
      <c r="A495" s="65" t="str">
        <f t="shared" si="99"/>
        <v xml:space="preserve"> </v>
      </c>
      <c r="B495" s="73">
        <v>471</v>
      </c>
      <c r="C495" s="74"/>
      <c r="D495" s="75"/>
      <c r="E495" s="31"/>
      <c r="F495" s="66" t="str">
        <f t="shared" si="100"/>
        <v xml:space="preserve"> </v>
      </c>
      <c r="G495" s="67" t="str">
        <f t="shared" si="101"/>
        <v xml:space="preserve"> </v>
      </c>
      <c r="H495" s="68"/>
      <c r="I495" s="76"/>
      <c r="J495" s="76"/>
      <c r="K495" s="76"/>
      <c r="L495" s="76"/>
      <c r="M495" s="76"/>
      <c r="N495" s="76"/>
      <c r="O495" s="76"/>
      <c r="P495" s="76"/>
      <c r="Q495" s="76"/>
      <c r="R495" s="76"/>
      <c r="S495" s="76"/>
      <c r="T495" s="76"/>
      <c r="U495" s="76"/>
      <c r="V495" s="76"/>
      <c r="W495" s="76"/>
      <c r="X495" s="76"/>
      <c r="Y495" s="76"/>
      <c r="Z495" s="76"/>
      <c r="AA495" s="77"/>
      <c r="AB495" s="69"/>
      <c r="AC495" s="69"/>
    </row>
    <row r="496" spans="1:29" s="12" customFormat="1" ht="15.75" hidden="1" x14ac:dyDescent="0.2">
      <c r="A496" s="65" t="str">
        <f t="shared" si="99"/>
        <v xml:space="preserve"> </v>
      </c>
      <c r="B496" s="73">
        <v>472</v>
      </c>
      <c r="C496" s="74"/>
      <c r="D496" s="75"/>
      <c r="E496" s="31"/>
      <c r="F496" s="66" t="str">
        <f t="shared" si="100"/>
        <v xml:space="preserve"> </v>
      </c>
      <c r="G496" s="67" t="str">
        <f t="shared" si="101"/>
        <v xml:space="preserve"> </v>
      </c>
      <c r="H496" s="68"/>
      <c r="I496" s="76"/>
      <c r="J496" s="76"/>
      <c r="K496" s="76"/>
      <c r="L496" s="76"/>
      <c r="M496" s="76"/>
      <c r="N496" s="76"/>
      <c r="O496" s="76"/>
      <c r="P496" s="76"/>
      <c r="Q496" s="76"/>
      <c r="R496" s="76"/>
      <c r="S496" s="76"/>
      <c r="T496" s="76"/>
      <c r="U496" s="76"/>
      <c r="V496" s="76"/>
      <c r="W496" s="76"/>
      <c r="X496" s="76"/>
      <c r="Y496" s="76"/>
      <c r="Z496" s="76"/>
      <c r="AA496" s="77"/>
      <c r="AB496" s="69"/>
      <c r="AC496" s="69"/>
    </row>
    <row r="497" spans="1:29" s="12" customFormat="1" ht="15.75" hidden="1" x14ac:dyDescent="0.2">
      <c r="A497" s="65" t="str">
        <f t="shared" si="99"/>
        <v xml:space="preserve"> </v>
      </c>
      <c r="B497" s="73">
        <v>473</v>
      </c>
      <c r="C497" s="74"/>
      <c r="D497" s="75"/>
      <c r="E497" s="31"/>
      <c r="F497" s="66" t="str">
        <f t="shared" si="100"/>
        <v xml:space="preserve"> </v>
      </c>
      <c r="G497" s="67" t="str">
        <f t="shared" si="101"/>
        <v xml:space="preserve"> </v>
      </c>
      <c r="H497" s="68"/>
      <c r="I497" s="76"/>
      <c r="J497" s="76"/>
      <c r="K497" s="76"/>
      <c r="L497" s="76"/>
      <c r="M497" s="76"/>
      <c r="N497" s="76"/>
      <c r="O497" s="76"/>
      <c r="P497" s="76"/>
      <c r="Q497" s="76"/>
      <c r="R497" s="76"/>
      <c r="S497" s="76"/>
      <c r="T497" s="76"/>
      <c r="U497" s="76"/>
      <c r="V497" s="76"/>
      <c r="W497" s="76"/>
      <c r="X497" s="76"/>
      <c r="Y497" s="76"/>
      <c r="Z497" s="76"/>
      <c r="AA497" s="77"/>
      <c r="AB497" s="69"/>
      <c r="AC497" s="69"/>
    </row>
    <row r="498" spans="1:29" s="12" customFormat="1" ht="15.75" hidden="1" x14ac:dyDescent="0.2">
      <c r="A498" s="65" t="str">
        <f t="shared" si="99"/>
        <v xml:space="preserve"> </v>
      </c>
      <c r="B498" s="73">
        <v>474</v>
      </c>
      <c r="C498" s="74"/>
      <c r="D498" s="75"/>
      <c r="E498" s="31"/>
      <c r="F498" s="66" t="str">
        <f t="shared" si="100"/>
        <v xml:space="preserve"> </v>
      </c>
      <c r="G498" s="67" t="str">
        <f t="shared" si="101"/>
        <v xml:space="preserve"> </v>
      </c>
      <c r="H498" s="68"/>
      <c r="I498" s="76"/>
      <c r="J498" s="76"/>
      <c r="K498" s="76"/>
      <c r="L498" s="76"/>
      <c r="M498" s="76"/>
      <c r="N498" s="76"/>
      <c r="O498" s="76"/>
      <c r="P498" s="76"/>
      <c r="Q498" s="76"/>
      <c r="R498" s="76"/>
      <c r="S498" s="76"/>
      <c r="T498" s="76"/>
      <c r="U498" s="76"/>
      <c r="V498" s="76"/>
      <c r="W498" s="76"/>
      <c r="X498" s="76"/>
      <c r="Y498" s="76"/>
      <c r="Z498" s="76"/>
      <c r="AA498" s="77"/>
      <c r="AB498" s="69"/>
      <c r="AC498" s="69"/>
    </row>
    <row r="499" spans="1:29" s="12" customFormat="1" ht="15.75" hidden="1" x14ac:dyDescent="0.2">
      <c r="A499" s="65" t="str">
        <f t="shared" si="99"/>
        <v xml:space="preserve"> </v>
      </c>
      <c r="B499" s="73">
        <v>475</v>
      </c>
      <c r="C499" s="74"/>
      <c r="D499" s="75"/>
      <c r="E499" s="31"/>
      <c r="F499" s="66" t="str">
        <f t="shared" si="100"/>
        <v xml:space="preserve"> </v>
      </c>
      <c r="G499" s="67" t="str">
        <f t="shared" si="101"/>
        <v xml:space="preserve"> </v>
      </c>
      <c r="H499" s="68"/>
      <c r="I499" s="76"/>
      <c r="J499" s="76"/>
      <c r="K499" s="76"/>
      <c r="L499" s="76"/>
      <c r="M499" s="76"/>
      <c r="N499" s="76"/>
      <c r="O499" s="76"/>
      <c r="P499" s="76"/>
      <c r="Q499" s="76"/>
      <c r="R499" s="76"/>
      <c r="S499" s="76"/>
      <c r="T499" s="76"/>
      <c r="U499" s="76"/>
      <c r="V499" s="76"/>
      <c r="W499" s="76"/>
      <c r="X499" s="76"/>
      <c r="Y499" s="76"/>
      <c r="Z499" s="76"/>
      <c r="AA499" s="77"/>
      <c r="AB499" s="69"/>
      <c r="AC499" s="69"/>
    </row>
    <row r="500" spans="1:29" s="12" customFormat="1" ht="15.75" hidden="1" x14ac:dyDescent="0.2">
      <c r="A500" s="65" t="str">
        <f t="shared" si="99"/>
        <v xml:space="preserve"> </v>
      </c>
      <c r="B500" s="73">
        <v>476</v>
      </c>
      <c r="C500" s="74"/>
      <c r="D500" s="75"/>
      <c r="E500" s="31"/>
      <c r="F500" s="66" t="str">
        <f t="shared" si="100"/>
        <v xml:space="preserve"> </v>
      </c>
      <c r="G500" s="67" t="str">
        <f t="shared" si="101"/>
        <v xml:space="preserve"> </v>
      </c>
      <c r="H500" s="68"/>
      <c r="I500" s="76"/>
      <c r="J500" s="76"/>
      <c r="K500" s="76"/>
      <c r="L500" s="76"/>
      <c r="M500" s="76"/>
      <c r="N500" s="76"/>
      <c r="O500" s="76"/>
      <c r="P500" s="76"/>
      <c r="Q500" s="76"/>
      <c r="R500" s="76"/>
      <c r="S500" s="76"/>
      <c r="T500" s="76"/>
      <c r="U500" s="76"/>
      <c r="V500" s="76"/>
      <c r="W500" s="76"/>
      <c r="X500" s="76"/>
      <c r="Y500" s="76"/>
      <c r="Z500" s="76"/>
      <c r="AA500" s="77"/>
      <c r="AB500" s="69"/>
      <c r="AC500" s="69"/>
    </row>
    <row r="501" spans="1:29" s="12" customFormat="1" ht="15.75" hidden="1" x14ac:dyDescent="0.2">
      <c r="A501" s="65" t="str">
        <f t="shared" si="99"/>
        <v xml:space="preserve"> </v>
      </c>
      <c r="B501" s="73">
        <v>477</v>
      </c>
      <c r="C501" s="74"/>
      <c r="D501" s="75"/>
      <c r="E501" s="31"/>
      <c r="F501" s="66" t="str">
        <f t="shared" si="100"/>
        <v xml:space="preserve"> </v>
      </c>
      <c r="G501" s="67" t="str">
        <f t="shared" si="101"/>
        <v xml:space="preserve"> </v>
      </c>
      <c r="H501" s="68"/>
      <c r="I501" s="76"/>
      <c r="J501" s="76"/>
      <c r="K501" s="76"/>
      <c r="L501" s="76"/>
      <c r="M501" s="76"/>
      <c r="N501" s="76"/>
      <c r="O501" s="76"/>
      <c r="P501" s="76"/>
      <c r="Q501" s="76"/>
      <c r="R501" s="76"/>
      <c r="S501" s="76"/>
      <c r="T501" s="76"/>
      <c r="U501" s="76"/>
      <c r="V501" s="76"/>
      <c r="W501" s="76"/>
      <c r="X501" s="76"/>
      <c r="Y501" s="76"/>
      <c r="Z501" s="76"/>
      <c r="AA501" s="77"/>
      <c r="AB501" s="69"/>
      <c r="AC501" s="69"/>
    </row>
    <row r="502" spans="1:29" s="12" customFormat="1" ht="15.75" hidden="1" x14ac:dyDescent="0.2">
      <c r="A502" s="65"/>
      <c r="B502" s="73">
        <v>478</v>
      </c>
      <c r="C502" s="74"/>
      <c r="D502" s="75"/>
      <c r="E502" s="31"/>
      <c r="F502" s="66" t="str">
        <f t="shared" si="100"/>
        <v xml:space="preserve"> </v>
      </c>
      <c r="G502" s="67"/>
      <c r="H502" s="68"/>
      <c r="I502" s="76"/>
      <c r="J502" s="76"/>
      <c r="K502" s="76"/>
      <c r="L502" s="76"/>
      <c r="M502" s="76"/>
      <c r="N502" s="76"/>
      <c r="O502" s="76"/>
      <c r="P502" s="76"/>
      <c r="Q502" s="76"/>
      <c r="R502" s="76"/>
      <c r="S502" s="76"/>
      <c r="T502" s="76"/>
      <c r="U502" s="76"/>
      <c r="V502" s="76"/>
      <c r="W502" s="76"/>
      <c r="X502" s="76"/>
      <c r="Y502" s="76"/>
      <c r="Z502" s="76"/>
      <c r="AA502" s="77"/>
      <c r="AB502" s="69"/>
      <c r="AC502" s="69"/>
    </row>
    <row r="503" spans="1:29" s="12" customFormat="1" ht="15.75" hidden="1" x14ac:dyDescent="0.2">
      <c r="A503" s="65"/>
      <c r="B503" s="73">
        <v>479</v>
      </c>
      <c r="C503" s="74"/>
      <c r="D503" s="75"/>
      <c r="E503" s="31"/>
      <c r="F503" s="66" t="str">
        <f t="shared" si="100"/>
        <v xml:space="preserve"> </v>
      </c>
      <c r="G503" s="67"/>
      <c r="H503" s="68"/>
      <c r="I503" s="76"/>
      <c r="J503" s="76"/>
      <c r="K503" s="76"/>
      <c r="L503" s="76"/>
      <c r="M503" s="76"/>
      <c r="N503" s="76"/>
      <c r="O503" s="76"/>
      <c r="P503" s="76"/>
      <c r="Q503" s="76"/>
      <c r="R503" s="76"/>
      <c r="S503" s="76"/>
      <c r="T503" s="76"/>
      <c r="U503" s="76"/>
      <c r="V503" s="76"/>
      <c r="W503" s="76"/>
      <c r="X503" s="76"/>
      <c r="Y503" s="76"/>
      <c r="Z503" s="76"/>
      <c r="AA503" s="77"/>
      <c r="AB503" s="69"/>
      <c r="AC503" s="69"/>
    </row>
    <row r="504" spans="1:29" s="12" customFormat="1" ht="15.75" hidden="1" x14ac:dyDescent="0.2">
      <c r="A504" s="65"/>
      <c r="B504" s="73">
        <v>480</v>
      </c>
      <c r="C504" s="79"/>
      <c r="D504" s="80"/>
      <c r="E504" s="31"/>
      <c r="F504" s="66" t="str">
        <f t="shared" si="100"/>
        <v xml:space="preserve"> </v>
      </c>
      <c r="G504" s="67"/>
      <c r="H504" s="68"/>
      <c r="I504" s="76"/>
      <c r="J504" s="76"/>
      <c r="K504" s="76"/>
      <c r="L504" s="76"/>
      <c r="M504" s="76"/>
      <c r="N504" s="76"/>
      <c r="O504" s="76"/>
      <c r="P504" s="76"/>
      <c r="Q504" s="76"/>
      <c r="R504" s="76"/>
      <c r="S504" s="76"/>
      <c r="T504" s="76"/>
      <c r="U504" s="76"/>
      <c r="V504" s="76"/>
      <c r="W504" s="76"/>
      <c r="X504" s="76"/>
      <c r="Y504" s="76"/>
      <c r="Z504" s="76"/>
      <c r="AA504" s="77"/>
      <c r="AB504" s="69"/>
      <c r="AC504" s="69"/>
    </row>
    <row r="505" spans="1:29" s="12" customFormat="1" ht="15.75" hidden="1" x14ac:dyDescent="0.2">
      <c r="A505" s="65"/>
      <c r="B505" s="73">
        <v>481</v>
      </c>
      <c r="C505" s="74"/>
      <c r="D505" s="75"/>
      <c r="E505" s="31"/>
      <c r="F505" s="66" t="str">
        <f t="shared" si="100"/>
        <v xml:space="preserve"> </v>
      </c>
      <c r="G505" s="67"/>
      <c r="H505" s="68"/>
      <c r="I505" s="76"/>
      <c r="J505" s="76"/>
      <c r="K505" s="76"/>
      <c r="L505" s="76"/>
      <c r="M505" s="76"/>
      <c r="N505" s="76"/>
      <c r="O505" s="76"/>
      <c r="P505" s="76"/>
      <c r="Q505" s="76"/>
      <c r="R505" s="76"/>
      <c r="S505" s="76"/>
      <c r="T505" s="76"/>
      <c r="U505" s="76"/>
      <c r="V505" s="76"/>
      <c r="W505" s="76"/>
      <c r="X505" s="76"/>
      <c r="Y505" s="76"/>
      <c r="Z505" s="76"/>
      <c r="AA505" s="77"/>
      <c r="AB505" s="69"/>
      <c r="AC505" s="69"/>
    </row>
    <row r="506" spans="1:29" s="12" customFormat="1" ht="15.75" hidden="1" x14ac:dyDescent="0.2">
      <c r="A506" s="65"/>
      <c r="B506" s="73">
        <v>482</v>
      </c>
      <c r="C506" s="79"/>
      <c r="D506" s="80"/>
      <c r="E506" s="31"/>
      <c r="F506" s="66" t="str">
        <f t="shared" ref="F506:F537" si="102">IF(SUM(H506:AB506)&gt;0,MIN(H506:AB506)," ")</f>
        <v xml:space="preserve"> </v>
      </c>
      <c r="G506" s="67"/>
      <c r="H506" s="68"/>
      <c r="I506" s="76"/>
      <c r="J506" s="76"/>
      <c r="K506" s="76"/>
      <c r="L506" s="76"/>
      <c r="M506" s="76"/>
      <c r="N506" s="76"/>
      <c r="O506" s="76"/>
      <c r="P506" s="76"/>
      <c r="Q506" s="76"/>
      <c r="R506" s="76"/>
      <c r="S506" s="76"/>
      <c r="T506" s="76"/>
      <c r="U506" s="76"/>
      <c r="V506" s="76"/>
      <c r="W506" s="76"/>
      <c r="X506" s="76"/>
      <c r="Y506" s="76"/>
      <c r="Z506" s="76"/>
      <c r="AA506" s="77"/>
      <c r="AB506" s="69"/>
      <c r="AC506" s="69"/>
    </row>
    <row r="507" spans="1:29" s="12" customFormat="1" ht="15.75" hidden="1" x14ac:dyDescent="0.2">
      <c r="A507" s="65"/>
      <c r="B507" s="73">
        <v>483</v>
      </c>
      <c r="C507" s="74"/>
      <c r="D507" s="75"/>
      <c r="E507" s="31"/>
      <c r="F507" s="66" t="str">
        <f t="shared" si="102"/>
        <v xml:space="preserve"> </v>
      </c>
      <c r="G507" s="67"/>
      <c r="H507" s="68"/>
      <c r="I507" s="76"/>
      <c r="J507" s="76"/>
      <c r="K507" s="76"/>
      <c r="L507" s="76"/>
      <c r="M507" s="76"/>
      <c r="N507" s="76"/>
      <c r="O507" s="76"/>
      <c r="P507" s="76"/>
      <c r="Q507" s="76"/>
      <c r="R507" s="76"/>
      <c r="S507" s="76"/>
      <c r="T507" s="76"/>
      <c r="U507" s="76"/>
      <c r="V507" s="76"/>
      <c r="W507" s="76"/>
      <c r="X507" s="76"/>
      <c r="Y507" s="76"/>
      <c r="Z507" s="76"/>
      <c r="AA507" s="77"/>
      <c r="AB507" s="69"/>
      <c r="AC507" s="69"/>
    </row>
    <row r="508" spans="1:29" s="12" customFormat="1" ht="15.75" hidden="1" x14ac:dyDescent="0.2">
      <c r="A508" s="65"/>
      <c r="B508" s="73">
        <v>484</v>
      </c>
      <c r="C508" s="74"/>
      <c r="D508" s="75"/>
      <c r="E508" s="31"/>
      <c r="F508" s="66" t="str">
        <f t="shared" si="102"/>
        <v xml:space="preserve"> </v>
      </c>
      <c r="G508" s="67"/>
      <c r="H508" s="68"/>
      <c r="I508" s="76"/>
      <c r="J508" s="76"/>
      <c r="K508" s="76"/>
      <c r="L508" s="76"/>
      <c r="M508" s="76"/>
      <c r="N508" s="76"/>
      <c r="O508" s="76"/>
      <c r="P508" s="76"/>
      <c r="Q508" s="76"/>
      <c r="R508" s="76"/>
      <c r="S508" s="76"/>
      <c r="T508" s="76"/>
      <c r="U508" s="76"/>
      <c r="V508" s="76"/>
      <c r="W508" s="76"/>
      <c r="X508" s="76"/>
      <c r="Y508" s="76"/>
      <c r="Z508" s="76"/>
      <c r="AA508" s="77"/>
      <c r="AB508" s="69"/>
      <c r="AC508" s="69"/>
    </row>
    <row r="509" spans="1:29" s="12" customFormat="1" ht="15.75" hidden="1" x14ac:dyDescent="0.2">
      <c r="A509" s="65"/>
      <c r="B509" s="73">
        <v>485</v>
      </c>
      <c r="C509" s="74"/>
      <c r="D509" s="75"/>
      <c r="E509" s="31"/>
      <c r="F509" s="66" t="str">
        <f t="shared" si="102"/>
        <v xml:space="preserve"> </v>
      </c>
      <c r="G509" s="67"/>
      <c r="H509" s="68"/>
      <c r="I509" s="76"/>
      <c r="J509" s="76"/>
      <c r="K509" s="76"/>
      <c r="L509" s="76"/>
      <c r="M509" s="76"/>
      <c r="N509" s="76"/>
      <c r="O509" s="76"/>
      <c r="P509" s="76"/>
      <c r="Q509" s="76"/>
      <c r="R509" s="76"/>
      <c r="S509" s="76"/>
      <c r="T509" s="76"/>
      <c r="U509" s="76"/>
      <c r="V509" s="76"/>
      <c r="W509" s="76"/>
      <c r="X509" s="76"/>
      <c r="Y509" s="76"/>
      <c r="Z509" s="76"/>
      <c r="AA509" s="77"/>
      <c r="AB509" s="69"/>
      <c r="AC509" s="69"/>
    </row>
    <row r="510" spans="1:29" s="12" customFormat="1" ht="15.75" hidden="1" x14ac:dyDescent="0.2">
      <c r="A510" s="65"/>
      <c r="B510" s="73">
        <v>486</v>
      </c>
      <c r="C510" s="74"/>
      <c r="D510" s="75"/>
      <c r="E510" s="31"/>
      <c r="F510" s="66" t="str">
        <f t="shared" si="102"/>
        <v xml:space="preserve"> </v>
      </c>
      <c r="G510" s="67"/>
      <c r="H510" s="68"/>
      <c r="I510" s="76"/>
      <c r="J510" s="76"/>
      <c r="K510" s="76"/>
      <c r="L510" s="76"/>
      <c r="M510" s="76"/>
      <c r="N510" s="76"/>
      <c r="O510" s="76"/>
      <c r="P510" s="76"/>
      <c r="Q510" s="76"/>
      <c r="R510" s="76"/>
      <c r="S510" s="76"/>
      <c r="T510" s="76"/>
      <c r="U510" s="76"/>
      <c r="V510" s="76"/>
      <c r="W510" s="76"/>
      <c r="X510" s="76"/>
      <c r="Y510" s="76"/>
      <c r="Z510" s="76"/>
      <c r="AA510" s="77"/>
      <c r="AB510" s="69"/>
      <c r="AC510" s="69"/>
    </row>
    <row r="511" spans="1:29" s="12" customFormat="1" ht="15.75" hidden="1" x14ac:dyDescent="0.2">
      <c r="A511" s="65"/>
      <c r="B511" s="73">
        <v>487</v>
      </c>
      <c r="C511" s="74"/>
      <c r="D511" s="75"/>
      <c r="E511" s="31"/>
      <c r="F511" s="66" t="str">
        <f t="shared" si="102"/>
        <v xml:space="preserve"> </v>
      </c>
      <c r="G511" s="67"/>
      <c r="H511" s="68"/>
      <c r="I511" s="76"/>
      <c r="J511" s="76"/>
      <c r="K511" s="76"/>
      <c r="L511" s="76"/>
      <c r="M511" s="76"/>
      <c r="N511" s="76"/>
      <c r="O511" s="76"/>
      <c r="P511" s="76"/>
      <c r="Q511" s="76"/>
      <c r="R511" s="76"/>
      <c r="S511" s="76"/>
      <c r="T511" s="76"/>
      <c r="U511" s="76"/>
      <c r="V511" s="76"/>
      <c r="W511" s="76"/>
      <c r="X511" s="76"/>
      <c r="Y511" s="76"/>
      <c r="Z511" s="76"/>
      <c r="AA511" s="77"/>
      <c r="AB511" s="69"/>
      <c r="AC511" s="69"/>
    </row>
    <row r="512" spans="1:29" s="12" customFormat="1" ht="15.75" hidden="1" x14ac:dyDescent="0.2">
      <c r="A512" s="65"/>
      <c r="B512" s="73">
        <v>488</v>
      </c>
      <c r="C512" s="74"/>
      <c r="D512" s="75"/>
      <c r="E512" s="31"/>
      <c r="F512" s="66" t="str">
        <f t="shared" si="102"/>
        <v xml:space="preserve"> </v>
      </c>
      <c r="G512" s="67"/>
      <c r="H512" s="68"/>
      <c r="I512" s="76"/>
      <c r="J512" s="76"/>
      <c r="K512" s="76"/>
      <c r="L512" s="76"/>
      <c r="M512" s="76"/>
      <c r="N512" s="76"/>
      <c r="O512" s="76"/>
      <c r="P512" s="76"/>
      <c r="Q512" s="76"/>
      <c r="R512" s="76"/>
      <c r="S512" s="76"/>
      <c r="T512" s="76"/>
      <c r="U512" s="76"/>
      <c r="V512" s="76"/>
      <c r="W512" s="76"/>
      <c r="X512" s="76"/>
      <c r="Y512" s="76"/>
      <c r="Z512" s="76"/>
      <c r="AA512" s="77"/>
      <c r="AB512" s="69"/>
      <c r="AC512" s="69"/>
    </row>
    <row r="513" spans="1:29" s="12" customFormat="1" ht="15.75" hidden="1" x14ac:dyDescent="0.2">
      <c r="A513" s="65"/>
      <c r="B513" s="73">
        <v>489</v>
      </c>
      <c r="C513" s="74"/>
      <c r="D513" s="75"/>
      <c r="E513" s="31"/>
      <c r="F513" s="66" t="str">
        <f t="shared" si="102"/>
        <v xml:space="preserve"> </v>
      </c>
      <c r="G513" s="67"/>
      <c r="H513" s="68"/>
      <c r="I513" s="76"/>
      <c r="J513" s="76"/>
      <c r="K513" s="76"/>
      <c r="L513" s="76"/>
      <c r="M513" s="76"/>
      <c r="N513" s="76"/>
      <c r="O513" s="76"/>
      <c r="P513" s="76"/>
      <c r="Q513" s="76"/>
      <c r="R513" s="76"/>
      <c r="S513" s="76"/>
      <c r="T513" s="76"/>
      <c r="U513" s="76"/>
      <c r="V513" s="76"/>
      <c r="W513" s="76"/>
      <c r="X513" s="76"/>
      <c r="Y513" s="76"/>
      <c r="Z513" s="76"/>
      <c r="AA513" s="77"/>
      <c r="AB513" s="69"/>
      <c r="AC513" s="69"/>
    </row>
    <row r="514" spans="1:29" s="12" customFormat="1" ht="15.75" hidden="1" x14ac:dyDescent="0.2">
      <c r="A514" s="65"/>
      <c r="B514" s="73">
        <v>490</v>
      </c>
      <c r="C514" s="74"/>
      <c r="D514" s="75"/>
      <c r="E514" s="31"/>
      <c r="F514" s="66" t="str">
        <f t="shared" si="102"/>
        <v xml:space="preserve"> </v>
      </c>
      <c r="G514" s="67"/>
      <c r="H514" s="68"/>
      <c r="I514" s="76"/>
      <c r="J514" s="76"/>
      <c r="K514" s="76"/>
      <c r="L514" s="76"/>
      <c r="M514" s="76"/>
      <c r="N514" s="76"/>
      <c r="O514" s="76"/>
      <c r="P514" s="76"/>
      <c r="Q514" s="76"/>
      <c r="R514" s="76"/>
      <c r="S514" s="76"/>
      <c r="T514" s="76"/>
      <c r="U514" s="76"/>
      <c r="V514" s="76"/>
      <c r="W514" s="76"/>
      <c r="X514" s="76"/>
      <c r="Y514" s="76"/>
      <c r="Z514" s="76"/>
      <c r="AA514" s="77"/>
      <c r="AB514" s="69"/>
      <c r="AC514" s="69"/>
    </row>
    <row r="515" spans="1:29" s="12" customFormat="1" ht="15.75" hidden="1" x14ac:dyDescent="0.2">
      <c r="A515" s="65"/>
      <c r="B515" s="73">
        <v>491</v>
      </c>
      <c r="C515" s="74"/>
      <c r="D515" s="75"/>
      <c r="E515" s="31"/>
      <c r="F515" s="66" t="str">
        <f t="shared" si="102"/>
        <v xml:space="preserve"> </v>
      </c>
      <c r="G515" s="67"/>
      <c r="H515" s="68"/>
      <c r="I515" s="76"/>
      <c r="J515" s="76"/>
      <c r="K515" s="76"/>
      <c r="L515" s="76"/>
      <c r="M515" s="76"/>
      <c r="N515" s="76"/>
      <c r="O515" s="76"/>
      <c r="P515" s="76"/>
      <c r="Q515" s="76"/>
      <c r="R515" s="76"/>
      <c r="S515" s="76"/>
      <c r="T515" s="76"/>
      <c r="U515" s="76"/>
      <c r="V515" s="76"/>
      <c r="W515" s="76"/>
      <c r="X515" s="76"/>
      <c r="Y515" s="76"/>
      <c r="Z515" s="76"/>
      <c r="AA515" s="77"/>
      <c r="AB515" s="69"/>
      <c r="AC515" s="69"/>
    </row>
    <row r="516" spans="1:29" s="12" customFormat="1" ht="15.75" hidden="1" x14ac:dyDescent="0.2">
      <c r="A516" s="65"/>
      <c r="B516" s="73">
        <v>492</v>
      </c>
      <c r="C516" s="74"/>
      <c r="D516" s="75"/>
      <c r="E516" s="31"/>
      <c r="F516" s="66" t="str">
        <f t="shared" si="102"/>
        <v xml:space="preserve"> </v>
      </c>
      <c r="G516" s="67"/>
      <c r="H516" s="68"/>
      <c r="I516" s="76"/>
      <c r="J516" s="76"/>
      <c r="K516" s="76"/>
      <c r="L516" s="76"/>
      <c r="M516" s="76"/>
      <c r="N516" s="76"/>
      <c r="O516" s="76"/>
      <c r="P516" s="76"/>
      <c r="Q516" s="76"/>
      <c r="R516" s="76"/>
      <c r="S516" s="76"/>
      <c r="T516" s="76"/>
      <c r="U516" s="76"/>
      <c r="V516" s="76"/>
      <c r="W516" s="76"/>
      <c r="X516" s="76"/>
      <c r="Y516" s="76"/>
      <c r="Z516" s="76"/>
      <c r="AA516" s="77"/>
      <c r="AB516" s="69"/>
      <c r="AC516" s="69"/>
    </row>
    <row r="517" spans="1:29" s="12" customFormat="1" ht="15.75" hidden="1" x14ac:dyDescent="0.2">
      <c r="A517" s="65"/>
      <c r="B517" s="73">
        <v>493</v>
      </c>
      <c r="C517" s="74"/>
      <c r="D517" s="75"/>
      <c r="E517" s="31"/>
      <c r="F517" s="66" t="str">
        <f t="shared" si="102"/>
        <v xml:space="preserve"> </v>
      </c>
      <c r="G517" s="67"/>
      <c r="H517" s="68"/>
      <c r="I517" s="76"/>
      <c r="J517" s="76"/>
      <c r="K517" s="76"/>
      <c r="L517" s="76"/>
      <c r="M517" s="76"/>
      <c r="N517" s="76"/>
      <c r="O517" s="76"/>
      <c r="P517" s="76"/>
      <c r="Q517" s="76"/>
      <c r="R517" s="76"/>
      <c r="S517" s="76"/>
      <c r="T517" s="76"/>
      <c r="U517" s="76"/>
      <c r="V517" s="76"/>
      <c r="W517" s="76"/>
      <c r="X517" s="76"/>
      <c r="Y517" s="76"/>
      <c r="Z517" s="76"/>
      <c r="AA517" s="77"/>
      <c r="AB517" s="69"/>
      <c r="AC517" s="69"/>
    </row>
    <row r="518" spans="1:29" s="12" customFormat="1" ht="15.75" hidden="1" x14ac:dyDescent="0.2">
      <c r="A518" s="65"/>
      <c r="B518" s="73">
        <v>494</v>
      </c>
      <c r="C518" s="74"/>
      <c r="D518" s="75"/>
      <c r="E518" s="31"/>
      <c r="F518" s="66" t="str">
        <f t="shared" si="102"/>
        <v xml:space="preserve"> </v>
      </c>
      <c r="G518" s="67"/>
      <c r="H518" s="68"/>
      <c r="I518" s="76"/>
      <c r="J518" s="76"/>
      <c r="K518" s="76"/>
      <c r="L518" s="76"/>
      <c r="M518" s="76"/>
      <c r="N518" s="76"/>
      <c r="O518" s="76"/>
      <c r="P518" s="76"/>
      <c r="Q518" s="76"/>
      <c r="R518" s="76"/>
      <c r="S518" s="76"/>
      <c r="T518" s="76"/>
      <c r="U518" s="76"/>
      <c r="V518" s="76"/>
      <c r="W518" s="76"/>
      <c r="X518" s="76"/>
      <c r="Y518" s="76"/>
      <c r="Z518" s="76"/>
      <c r="AA518" s="77"/>
      <c r="AB518" s="69"/>
      <c r="AC518" s="69"/>
    </row>
    <row r="519" spans="1:29" s="12" customFormat="1" ht="15.75" hidden="1" x14ac:dyDescent="0.2">
      <c r="A519" s="65"/>
      <c r="B519" s="73">
        <v>495</v>
      </c>
      <c r="C519" s="74"/>
      <c r="D519" s="75"/>
      <c r="E519" s="31"/>
      <c r="F519" s="66" t="str">
        <f t="shared" si="102"/>
        <v xml:space="preserve"> </v>
      </c>
      <c r="G519" s="67"/>
      <c r="H519" s="68"/>
      <c r="I519" s="76"/>
      <c r="J519" s="76"/>
      <c r="K519" s="76"/>
      <c r="L519" s="76"/>
      <c r="M519" s="76"/>
      <c r="N519" s="76"/>
      <c r="O519" s="76"/>
      <c r="P519" s="76"/>
      <c r="Q519" s="76"/>
      <c r="R519" s="76"/>
      <c r="S519" s="76"/>
      <c r="T519" s="76"/>
      <c r="U519" s="76"/>
      <c r="V519" s="76"/>
      <c r="W519" s="76"/>
      <c r="X519" s="76"/>
      <c r="Y519" s="76"/>
      <c r="Z519" s="76"/>
      <c r="AA519" s="77"/>
      <c r="AB519" s="69"/>
      <c r="AC519" s="69"/>
    </row>
    <row r="520" spans="1:29" s="12" customFormat="1" ht="15.75" hidden="1" x14ac:dyDescent="0.2">
      <c r="A520" s="65"/>
      <c r="B520" s="73">
        <v>496</v>
      </c>
      <c r="C520" s="74"/>
      <c r="D520" s="75"/>
      <c r="E520" s="31"/>
      <c r="F520" s="66" t="str">
        <f t="shared" si="102"/>
        <v xml:space="preserve"> </v>
      </c>
      <c r="G520" s="67"/>
      <c r="H520" s="68"/>
      <c r="I520" s="76"/>
      <c r="J520" s="76"/>
      <c r="K520" s="76"/>
      <c r="L520" s="76"/>
      <c r="M520" s="76"/>
      <c r="N520" s="76"/>
      <c r="O520" s="76"/>
      <c r="P520" s="76"/>
      <c r="Q520" s="76"/>
      <c r="R520" s="76"/>
      <c r="S520" s="76"/>
      <c r="T520" s="76"/>
      <c r="U520" s="76"/>
      <c r="V520" s="76"/>
      <c r="W520" s="76"/>
      <c r="X520" s="76"/>
      <c r="Y520" s="76"/>
      <c r="Z520" s="76"/>
      <c r="AA520" s="77"/>
      <c r="AB520" s="69"/>
      <c r="AC520" s="69"/>
    </row>
    <row r="521" spans="1:29" s="12" customFormat="1" ht="15.75" hidden="1" x14ac:dyDescent="0.2">
      <c r="A521" s="65"/>
      <c r="B521" s="73">
        <v>497</v>
      </c>
      <c r="C521" s="74"/>
      <c r="D521" s="75"/>
      <c r="E521" s="31"/>
      <c r="F521" s="66" t="str">
        <f t="shared" si="102"/>
        <v xml:space="preserve"> </v>
      </c>
      <c r="G521" s="67"/>
      <c r="H521" s="68"/>
      <c r="I521" s="76"/>
      <c r="J521" s="76"/>
      <c r="K521" s="76"/>
      <c r="L521" s="76"/>
      <c r="M521" s="76"/>
      <c r="N521" s="76"/>
      <c r="O521" s="76"/>
      <c r="P521" s="76"/>
      <c r="Q521" s="76"/>
      <c r="R521" s="76"/>
      <c r="S521" s="76"/>
      <c r="T521" s="76"/>
      <c r="U521" s="76"/>
      <c r="V521" s="76"/>
      <c r="W521" s="76"/>
      <c r="X521" s="76"/>
      <c r="Y521" s="76"/>
      <c r="Z521" s="76"/>
      <c r="AA521" s="77"/>
      <c r="AB521" s="69"/>
      <c r="AC521" s="69"/>
    </row>
    <row r="522" spans="1:29" s="12" customFormat="1" ht="15.75" hidden="1" x14ac:dyDescent="0.2">
      <c r="A522" s="65"/>
      <c r="B522" s="73">
        <v>498</v>
      </c>
      <c r="C522" s="74"/>
      <c r="D522" s="75"/>
      <c r="E522" s="31"/>
      <c r="F522" s="66" t="str">
        <f t="shared" si="102"/>
        <v xml:space="preserve"> </v>
      </c>
      <c r="G522" s="67"/>
      <c r="H522" s="68"/>
      <c r="I522" s="76"/>
      <c r="J522" s="76"/>
      <c r="K522" s="76"/>
      <c r="L522" s="76"/>
      <c r="M522" s="76"/>
      <c r="N522" s="76"/>
      <c r="O522" s="76"/>
      <c r="P522" s="76"/>
      <c r="Q522" s="76"/>
      <c r="R522" s="76"/>
      <c r="S522" s="76"/>
      <c r="T522" s="76"/>
      <c r="U522" s="76"/>
      <c r="V522" s="76"/>
      <c r="W522" s="76"/>
      <c r="X522" s="76"/>
      <c r="Y522" s="76"/>
      <c r="Z522" s="76"/>
      <c r="AA522" s="77"/>
      <c r="AB522" s="69"/>
      <c r="AC522" s="69"/>
    </row>
    <row r="523" spans="1:29" s="12" customFormat="1" ht="15.75" hidden="1" x14ac:dyDescent="0.2">
      <c r="A523" s="65"/>
      <c r="B523" s="73">
        <v>499</v>
      </c>
      <c r="C523" s="74"/>
      <c r="D523" s="75"/>
      <c r="E523" s="31"/>
      <c r="F523" s="66" t="str">
        <f t="shared" si="102"/>
        <v xml:space="preserve"> </v>
      </c>
      <c r="G523" s="67"/>
      <c r="H523" s="68"/>
      <c r="I523" s="76"/>
      <c r="J523" s="76"/>
      <c r="K523" s="76"/>
      <c r="L523" s="76"/>
      <c r="M523" s="76"/>
      <c r="N523" s="76"/>
      <c r="O523" s="76"/>
      <c r="P523" s="76"/>
      <c r="Q523" s="76"/>
      <c r="R523" s="76"/>
      <c r="S523" s="76"/>
      <c r="T523" s="76"/>
      <c r="U523" s="76"/>
      <c r="V523" s="76"/>
      <c r="W523" s="76"/>
      <c r="X523" s="76"/>
      <c r="Y523" s="76"/>
      <c r="Z523" s="76"/>
      <c r="AA523" s="77"/>
      <c r="AB523" s="69"/>
      <c r="AC523" s="69"/>
    </row>
    <row r="524" spans="1:29" s="12" customFormat="1" ht="15.75" hidden="1" x14ac:dyDescent="0.2">
      <c r="A524" s="65"/>
      <c r="B524" s="73">
        <v>500</v>
      </c>
      <c r="C524" s="74"/>
      <c r="D524" s="75"/>
      <c r="E524" s="31"/>
      <c r="F524" s="66" t="str">
        <f t="shared" si="102"/>
        <v xml:space="preserve"> </v>
      </c>
      <c r="G524" s="67"/>
      <c r="H524" s="68"/>
      <c r="I524" s="76"/>
      <c r="J524" s="76"/>
      <c r="K524" s="76"/>
      <c r="L524" s="76"/>
      <c r="M524" s="76"/>
      <c r="N524" s="76"/>
      <c r="O524" s="76"/>
      <c r="P524" s="76"/>
      <c r="Q524" s="76"/>
      <c r="R524" s="76"/>
      <c r="S524" s="76"/>
      <c r="T524" s="76"/>
      <c r="U524" s="76"/>
      <c r="V524" s="76"/>
      <c r="W524" s="76"/>
      <c r="X524" s="76"/>
      <c r="Y524" s="76"/>
      <c r="Z524" s="76"/>
      <c r="AA524" s="77"/>
      <c r="AB524" s="69"/>
      <c r="AC524" s="69"/>
    </row>
    <row r="525" spans="1:29" s="12" customFormat="1" ht="15.75" hidden="1" x14ac:dyDescent="0.2">
      <c r="A525" s="65"/>
      <c r="B525" s="73">
        <v>501</v>
      </c>
      <c r="C525" s="74"/>
      <c r="D525" s="75"/>
      <c r="E525" s="31"/>
      <c r="F525" s="66" t="str">
        <f t="shared" si="102"/>
        <v xml:space="preserve"> </v>
      </c>
      <c r="G525" s="67"/>
      <c r="H525" s="68"/>
      <c r="I525" s="76"/>
      <c r="J525" s="76"/>
      <c r="K525" s="76"/>
      <c r="L525" s="76"/>
      <c r="M525" s="76"/>
      <c r="N525" s="76"/>
      <c r="O525" s="76"/>
      <c r="P525" s="76"/>
      <c r="Q525" s="76"/>
      <c r="R525" s="76"/>
      <c r="S525" s="76"/>
      <c r="T525" s="76"/>
      <c r="U525" s="76"/>
      <c r="V525" s="76"/>
      <c r="W525" s="76"/>
      <c r="X525" s="76"/>
      <c r="Y525" s="76"/>
      <c r="Z525" s="76"/>
      <c r="AA525" s="77"/>
      <c r="AB525" s="69"/>
      <c r="AC525" s="69"/>
    </row>
    <row r="526" spans="1:29" s="12" customFormat="1" ht="15.75" hidden="1" x14ac:dyDescent="0.2">
      <c r="A526" s="65"/>
      <c r="B526" s="73">
        <v>502</v>
      </c>
      <c r="C526" s="74"/>
      <c r="D526" s="75"/>
      <c r="E526" s="31"/>
      <c r="F526" s="66" t="str">
        <f t="shared" si="102"/>
        <v xml:space="preserve"> </v>
      </c>
      <c r="G526" s="67"/>
      <c r="H526" s="68"/>
      <c r="I526" s="76"/>
      <c r="J526" s="76"/>
      <c r="K526" s="76"/>
      <c r="L526" s="76"/>
      <c r="M526" s="76"/>
      <c r="N526" s="76"/>
      <c r="O526" s="76"/>
      <c r="P526" s="76"/>
      <c r="Q526" s="76"/>
      <c r="R526" s="76"/>
      <c r="S526" s="76"/>
      <c r="T526" s="76"/>
      <c r="U526" s="76"/>
      <c r="V526" s="76"/>
      <c r="W526" s="76"/>
      <c r="X526" s="76"/>
      <c r="Y526" s="76"/>
      <c r="Z526" s="76"/>
      <c r="AA526" s="77"/>
      <c r="AB526" s="69"/>
      <c r="AC526" s="69"/>
    </row>
    <row r="527" spans="1:29" s="12" customFormat="1" ht="15.75" hidden="1" x14ac:dyDescent="0.2">
      <c r="A527" s="65"/>
      <c r="B527" s="73">
        <v>503</v>
      </c>
      <c r="C527" s="74"/>
      <c r="D527" s="75"/>
      <c r="E527" s="31"/>
      <c r="F527" s="66" t="str">
        <f t="shared" si="102"/>
        <v xml:space="preserve"> </v>
      </c>
      <c r="G527" s="67"/>
      <c r="H527" s="68"/>
      <c r="I527" s="76"/>
      <c r="J527" s="76"/>
      <c r="K527" s="76"/>
      <c r="L527" s="76"/>
      <c r="M527" s="76"/>
      <c r="N527" s="76"/>
      <c r="O527" s="76"/>
      <c r="P527" s="76"/>
      <c r="Q527" s="76"/>
      <c r="R527" s="76"/>
      <c r="S527" s="76"/>
      <c r="T527" s="76"/>
      <c r="U527" s="76"/>
      <c r="V527" s="76"/>
      <c r="W527" s="76"/>
      <c r="X527" s="76"/>
      <c r="Y527" s="76"/>
      <c r="Z527" s="76"/>
      <c r="AA527" s="77"/>
      <c r="AB527" s="69"/>
      <c r="AC527" s="69"/>
    </row>
    <row r="528" spans="1:29" s="12" customFormat="1" ht="15.75" hidden="1" x14ac:dyDescent="0.2">
      <c r="A528" s="65"/>
      <c r="B528" s="73">
        <v>504</v>
      </c>
      <c r="C528" s="79"/>
      <c r="D528" s="80"/>
      <c r="E528" s="31"/>
      <c r="F528" s="66" t="str">
        <f t="shared" si="102"/>
        <v xml:space="preserve"> </v>
      </c>
      <c r="G528" s="67"/>
      <c r="H528" s="68"/>
      <c r="I528" s="76"/>
      <c r="J528" s="76"/>
      <c r="K528" s="76"/>
      <c r="L528" s="76"/>
      <c r="M528" s="76"/>
      <c r="N528" s="76"/>
      <c r="O528" s="76"/>
      <c r="P528" s="76"/>
      <c r="Q528" s="76"/>
      <c r="R528" s="76"/>
      <c r="S528" s="76"/>
      <c r="T528" s="76"/>
      <c r="U528" s="76"/>
      <c r="V528" s="76"/>
      <c r="W528" s="76"/>
      <c r="X528" s="76"/>
      <c r="Y528" s="76"/>
      <c r="Z528" s="76"/>
      <c r="AA528" s="77"/>
      <c r="AB528" s="69"/>
      <c r="AC528" s="69"/>
    </row>
    <row r="529" spans="1:29" s="12" customFormat="1" ht="15.75" hidden="1" x14ac:dyDescent="0.2">
      <c r="A529" s="65"/>
      <c r="B529" s="73">
        <v>505</v>
      </c>
      <c r="C529" s="79"/>
      <c r="D529" s="80"/>
      <c r="E529" s="31"/>
      <c r="F529" s="66" t="str">
        <f t="shared" si="102"/>
        <v xml:space="preserve"> </v>
      </c>
      <c r="G529" s="67"/>
      <c r="H529" s="68"/>
      <c r="I529" s="76"/>
      <c r="J529" s="76"/>
      <c r="K529" s="76"/>
      <c r="L529" s="76"/>
      <c r="M529" s="76"/>
      <c r="N529" s="76"/>
      <c r="O529" s="76"/>
      <c r="P529" s="76"/>
      <c r="Q529" s="76"/>
      <c r="R529" s="76"/>
      <c r="S529" s="76"/>
      <c r="T529" s="76"/>
      <c r="U529" s="76"/>
      <c r="V529" s="76"/>
      <c r="W529" s="76"/>
      <c r="X529" s="76"/>
      <c r="Y529" s="76"/>
      <c r="Z529" s="76"/>
      <c r="AA529" s="77"/>
      <c r="AB529" s="69"/>
      <c r="AC529" s="69"/>
    </row>
    <row r="530" spans="1:29" s="12" customFormat="1" ht="15.75" hidden="1" x14ac:dyDescent="0.2">
      <c r="A530" s="65"/>
      <c r="B530" s="73">
        <v>506</v>
      </c>
      <c r="C530" s="74"/>
      <c r="D530" s="75"/>
      <c r="E530" s="31"/>
      <c r="F530" s="66" t="str">
        <f t="shared" si="102"/>
        <v xml:space="preserve"> </v>
      </c>
      <c r="G530" s="67"/>
      <c r="H530" s="68"/>
      <c r="I530" s="76"/>
      <c r="J530" s="76"/>
      <c r="K530" s="76"/>
      <c r="L530" s="76"/>
      <c r="M530" s="76"/>
      <c r="N530" s="76"/>
      <c r="O530" s="76"/>
      <c r="P530" s="76"/>
      <c r="Q530" s="76"/>
      <c r="R530" s="76"/>
      <c r="S530" s="76"/>
      <c r="T530" s="76"/>
      <c r="U530" s="76"/>
      <c r="V530" s="76"/>
      <c r="W530" s="76"/>
      <c r="X530" s="76"/>
      <c r="Y530" s="76"/>
      <c r="Z530" s="76"/>
      <c r="AA530" s="77"/>
      <c r="AB530" s="69"/>
      <c r="AC530" s="69"/>
    </row>
    <row r="531" spans="1:29" s="12" customFormat="1" ht="15.75" hidden="1" x14ac:dyDescent="0.2">
      <c r="A531" s="65"/>
      <c r="B531" s="73">
        <v>507</v>
      </c>
      <c r="C531" s="74"/>
      <c r="D531" s="75"/>
      <c r="E531" s="31"/>
      <c r="F531" s="66" t="str">
        <f t="shared" si="102"/>
        <v xml:space="preserve"> </v>
      </c>
      <c r="G531" s="67"/>
      <c r="H531" s="68"/>
      <c r="I531" s="76"/>
      <c r="J531" s="76"/>
      <c r="K531" s="76"/>
      <c r="L531" s="76"/>
      <c r="M531" s="76"/>
      <c r="N531" s="76"/>
      <c r="O531" s="76"/>
      <c r="P531" s="76"/>
      <c r="Q531" s="76"/>
      <c r="R531" s="76"/>
      <c r="S531" s="76"/>
      <c r="T531" s="76"/>
      <c r="U531" s="76"/>
      <c r="V531" s="76"/>
      <c r="W531" s="76"/>
      <c r="X531" s="76"/>
      <c r="Y531" s="76"/>
      <c r="Z531" s="76"/>
      <c r="AA531" s="77"/>
      <c r="AB531" s="69"/>
      <c r="AC531" s="69"/>
    </row>
    <row r="532" spans="1:29" s="12" customFormat="1" ht="15.75" hidden="1" x14ac:dyDescent="0.2">
      <c r="A532" s="65"/>
      <c r="B532" s="73">
        <v>508</v>
      </c>
      <c r="C532" s="74"/>
      <c r="D532" s="75"/>
      <c r="E532" s="31"/>
      <c r="F532" s="66" t="str">
        <f t="shared" si="102"/>
        <v xml:space="preserve"> </v>
      </c>
      <c r="G532" s="67"/>
      <c r="H532" s="68"/>
      <c r="I532" s="76"/>
      <c r="J532" s="76"/>
      <c r="K532" s="76"/>
      <c r="L532" s="76"/>
      <c r="M532" s="76"/>
      <c r="N532" s="76"/>
      <c r="O532" s="76"/>
      <c r="P532" s="76"/>
      <c r="Q532" s="76"/>
      <c r="R532" s="76"/>
      <c r="S532" s="76"/>
      <c r="T532" s="76"/>
      <c r="U532" s="76"/>
      <c r="V532" s="76"/>
      <c r="W532" s="76"/>
      <c r="X532" s="76"/>
      <c r="Y532" s="76"/>
      <c r="Z532" s="76"/>
      <c r="AA532" s="77"/>
      <c r="AB532" s="69"/>
      <c r="AC532" s="69"/>
    </row>
    <row r="533" spans="1:29" s="12" customFormat="1" ht="15.75" hidden="1" x14ac:dyDescent="0.2">
      <c r="A533" s="65"/>
      <c r="B533" s="73">
        <v>509</v>
      </c>
      <c r="C533" s="74"/>
      <c r="D533" s="75"/>
      <c r="E533" s="31"/>
      <c r="F533" s="66" t="str">
        <f t="shared" si="102"/>
        <v xml:space="preserve"> </v>
      </c>
      <c r="G533" s="67"/>
      <c r="H533" s="68"/>
      <c r="I533" s="76"/>
      <c r="J533" s="76"/>
      <c r="K533" s="76"/>
      <c r="L533" s="76"/>
      <c r="M533" s="76"/>
      <c r="N533" s="76"/>
      <c r="O533" s="76"/>
      <c r="P533" s="76"/>
      <c r="Q533" s="76"/>
      <c r="R533" s="76"/>
      <c r="S533" s="76"/>
      <c r="T533" s="76"/>
      <c r="U533" s="76"/>
      <c r="V533" s="76"/>
      <c r="W533" s="76"/>
      <c r="X533" s="76"/>
      <c r="Y533" s="76"/>
      <c r="Z533" s="76"/>
      <c r="AA533" s="77"/>
      <c r="AB533" s="69"/>
      <c r="AC533" s="69"/>
    </row>
    <row r="534" spans="1:29" s="12" customFormat="1" ht="15.75" hidden="1" x14ac:dyDescent="0.2">
      <c r="A534" s="65"/>
      <c r="B534" s="73">
        <v>510</v>
      </c>
      <c r="C534" s="74"/>
      <c r="D534" s="75"/>
      <c r="E534" s="31"/>
      <c r="F534" s="66" t="str">
        <f t="shared" si="102"/>
        <v xml:space="preserve"> </v>
      </c>
      <c r="G534" s="67"/>
      <c r="H534" s="68"/>
      <c r="I534" s="76"/>
      <c r="J534" s="76"/>
      <c r="K534" s="76"/>
      <c r="L534" s="76"/>
      <c r="M534" s="76"/>
      <c r="N534" s="76"/>
      <c r="O534" s="76"/>
      <c r="P534" s="76"/>
      <c r="Q534" s="76"/>
      <c r="R534" s="76"/>
      <c r="S534" s="76"/>
      <c r="T534" s="76"/>
      <c r="U534" s="76"/>
      <c r="V534" s="76"/>
      <c r="W534" s="76"/>
      <c r="X534" s="76"/>
      <c r="Y534" s="76"/>
      <c r="Z534" s="76"/>
      <c r="AA534" s="77"/>
      <c r="AB534" s="69"/>
      <c r="AC534" s="69"/>
    </row>
    <row r="535" spans="1:29" s="12" customFormat="1" ht="15.75" hidden="1" x14ac:dyDescent="0.2">
      <c r="A535" s="65"/>
      <c r="B535" s="73">
        <v>511</v>
      </c>
      <c r="C535" s="74"/>
      <c r="D535" s="75"/>
      <c r="E535" s="31"/>
      <c r="F535" s="66" t="str">
        <f t="shared" si="102"/>
        <v xml:space="preserve"> </v>
      </c>
      <c r="G535" s="67"/>
      <c r="H535" s="68"/>
      <c r="I535" s="76"/>
      <c r="J535" s="76"/>
      <c r="K535" s="76"/>
      <c r="L535" s="76"/>
      <c r="M535" s="76"/>
      <c r="N535" s="76"/>
      <c r="O535" s="76"/>
      <c r="P535" s="76"/>
      <c r="Q535" s="76"/>
      <c r="R535" s="76"/>
      <c r="S535" s="76"/>
      <c r="T535" s="76"/>
      <c r="U535" s="76"/>
      <c r="V535" s="76"/>
      <c r="W535" s="76"/>
      <c r="X535" s="76"/>
      <c r="Y535" s="76"/>
      <c r="Z535" s="76"/>
      <c r="AA535" s="77"/>
      <c r="AB535" s="69"/>
      <c r="AC535" s="69"/>
    </row>
    <row r="536" spans="1:29" s="12" customFormat="1" ht="15.75" hidden="1" x14ac:dyDescent="0.2">
      <c r="A536" s="65"/>
      <c r="B536" s="73">
        <v>512</v>
      </c>
      <c r="C536" s="79"/>
      <c r="D536" s="80"/>
      <c r="E536" s="31"/>
      <c r="F536" s="66" t="str">
        <f t="shared" si="102"/>
        <v xml:space="preserve"> </v>
      </c>
      <c r="G536" s="67"/>
      <c r="H536" s="68"/>
      <c r="I536" s="76"/>
      <c r="J536" s="76"/>
      <c r="K536" s="76"/>
      <c r="L536" s="76"/>
      <c r="M536" s="76"/>
      <c r="N536" s="76"/>
      <c r="O536" s="76"/>
      <c r="P536" s="76"/>
      <c r="Q536" s="76"/>
      <c r="R536" s="76"/>
      <c r="S536" s="76"/>
      <c r="T536" s="76"/>
      <c r="U536" s="76"/>
      <c r="V536" s="76"/>
      <c r="W536" s="76"/>
      <c r="X536" s="76"/>
      <c r="Y536" s="76"/>
      <c r="Z536" s="76"/>
      <c r="AA536" s="77"/>
      <c r="AB536" s="69"/>
      <c r="AC536" s="69"/>
    </row>
    <row r="537" spans="1:29" s="12" customFormat="1" ht="15.75" hidden="1" x14ac:dyDescent="0.2">
      <c r="A537" s="65"/>
      <c r="B537" s="73">
        <v>513</v>
      </c>
      <c r="C537" s="74"/>
      <c r="D537" s="75"/>
      <c r="E537" s="31"/>
      <c r="F537" s="66" t="str">
        <f t="shared" si="102"/>
        <v xml:space="preserve"> </v>
      </c>
      <c r="G537" s="67"/>
      <c r="H537" s="68"/>
      <c r="I537" s="76"/>
      <c r="J537" s="76"/>
      <c r="K537" s="76"/>
      <c r="L537" s="76"/>
      <c r="M537" s="76"/>
      <c r="N537" s="76"/>
      <c r="O537" s="76"/>
      <c r="P537" s="76"/>
      <c r="Q537" s="76"/>
      <c r="R537" s="76"/>
      <c r="S537" s="76"/>
      <c r="T537" s="76"/>
      <c r="U537" s="76"/>
      <c r="V537" s="76"/>
      <c r="W537" s="76"/>
      <c r="X537" s="76"/>
      <c r="Y537" s="76"/>
      <c r="Z537" s="76"/>
      <c r="AA537" s="77"/>
      <c r="AB537" s="69"/>
      <c r="AC537" s="69"/>
    </row>
    <row r="538" spans="1:29" s="12" customFormat="1" ht="15.75" hidden="1" x14ac:dyDescent="0.2">
      <c r="A538" s="65"/>
      <c r="B538" s="81">
        <v>514</v>
      </c>
      <c r="C538" s="74"/>
      <c r="D538" s="75"/>
      <c r="E538" s="31"/>
      <c r="F538" s="66" t="str">
        <f>IF(SUM(H538:AB538)&gt;0,MIN(H538:AB538)," ")</f>
        <v xml:space="preserve"> </v>
      </c>
      <c r="G538" s="67"/>
      <c r="H538" s="68"/>
      <c r="I538" s="76"/>
      <c r="J538" s="76"/>
      <c r="K538" s="76"/>
      <c r="L538" s="76"/>
      <c r="M538" s="76"/>
      <c r="N538" s="76"/>
      <c r="O538" s="76"/>
      <c r="P538" s="76"/>
      <c r="Q538" s="76"/>
      <c r="R538" s="76"/>
      <c r="S538" s="76"/>
      <c r="T538" s="76"/>
      <c r="U538" s="76"/>
      <c r="V538" s="76"/>
      <c r="W538" s="76"/>
      <c r="X538" s="76"/>
      <c r="Y538" s="76"/>
      <c r="Z538" s="76"/>
      <c r="AA538" s="77"/>
      <c r="AB538" s="69"/>
      <c r="AC538" s="69"/>
    </row>
    <row r="539" spans="1:29" s="12" customFormat="1" ht="15.75" hidden="1" x14ac:dyDescent="0.2">
      <c r="A539" s="65" t="str">
        <f>G539</f>
        <v xml:space="preserve"> </v>
      </c>
      <c r="B539" s="81">
        <v>515</v>
      </c>
      <c r="C539" s="74"/>
      <c r="D539" s="75"/>
      <c r="E539" s="31"/>
      <c r="F539" s="66" t="str">
        <f>IF(SUM(H539:AB539)&gt;0,MIN(H539:AB539)," ")</f>
        <v xml:space="preserve"> </v>
      </c>
      <c r="G539" s="67" t="str">
        <f>IF(ISNUMBER(F539),RANK(F539,$F$25:$F$539,1)," ")</f>
        <v xml:space="preserve"> </v>
      </c>
      <c r="H539" s="68"/>
      <c r="I539" s="76"/>
      <c r="J539" s="76"/>
      <c r="K539" s="76"/>
      <c r="L539" s="76"/>
      <c r="M539" s="76"/>
      <c r="N539" s="76"/>
      <c r="O539" s="76"/>
      <c r="P539" s="76"/>
      <c r="Q539" s="76"/>
      <c r="R539" s="76"/>
      <c r="S539" s="76"/>
      <c r="T539" s="76"/>
      <c r="U539" s="76"/>
      <c r="V539" s="76"/>
      <c r="W539" s="76"/>
      <c r="X539" s="76"/>
      <c r="Y539" s="76"/>
      <c r="Z539" s="76"/>
      <c r="AA539" s="77"/>
      <c r="AB539" s="69"/>
      <c r="AC539" s="69"/>
    </row>
    <row r="540" spans="1:29" s="12" customFormat="1" ht="71.45" hidden="1" customHeight="1" x14ac:dyDescent="0.2">
      <c r="A540" s="65"/>
      <c r="B540" s="82"/>
      <c r="C540" s="83" t="s">
        <v>437</v>
      </c>
      <c r="D540" s="84" t="s">
        <v>205</v>
      </c>
      <c r="E540" s="31"/>
      <c r="F540" s="66"/>
      <c r="G540" s="67" t="str">
        <f>IF(ISNUMBER(F540),RANK(F540,$F$25:$F$539,1)," ")</f>
        <v xml:space="preserve"> </v>
      </c>
      <c r="H540" s="68"/>
      <c r="I540" s="76"/>
      <c r="J540" s="76"/>
      <c r="K540" s="76"/>
      <c r="L540" s="76"/>
      <c r="M540" s="76"/>
      <c r="N540" s="76"/>
      <c r="O540" s="76"/>
      <c r="P540" s="76"/>
      <c r="Q540" s="76"/>
      <c r="R540" s="76"/>
      <c r="S540" s="76"/>
      <c r="T540" s="76"/>
      <c r="U540" s="76"/>
      <c r="V540" s="76"/>
      <c r="W540" s="76"/>
      <c r="X540" s="76"/>
      <c r="Y540" s="76"/>
      <c r="Z540" s="76"/>
      <c r="AA540" s="77"/>
      <c r="AB540" s="69"/>
      <c r="AC540" s="69"/>
    </row>
    <row r="541" spans="1:29" ht="14.25" hidden="1" x14ac:dyDescent="0.2">
      <c r="B541" s="82"/>
      <c r="C541" s="83" t="s">
        <v>438</v>
      </c>
      <c r="D541" s="84" t="s">
        <v>386</v>
      </c>
    </row>
    <row r="542" spans="1:29" ht="14.25" hidden="1" x14ac:dyDescent="0.2">
      <c r="B542" s="82"/>
      <c r="C542" s="83" t="s">
        <v>439</v>
      </c>
      <c r="D542" s="84" t="s">
        <v>36</v>
      </c>
    </row>
    <row r="543" spans="1:29" ht="14.25" hidden="1" x14ac:dyDescent="0.2">
      <c r="B543" s="82"/>
      <c r="C543" s="83" t="s">
        <v>440</v>
      </c>
      <c r="D543" s="84" t="s">
        <v>441</v>
      </c>
    </row>
    <row r="544" spans="1:29" ht="14.25" hidden="1" x14ac:dyDescent="0.2">
      <c r="B544" s="82"/>
      <c r="C544" s="83" t="s">
        <v>442</v>
      </c>
      <c r="D544" s="84" t="s">
        <v>441</v>
      </c>
    </row>
    <row r="545" spans="2:4" ht="14.25" hidden="1" x14ac:dyDescent="0.2">
      <c r="B545" s="82"/>
      <c r="C545" s="83" t="s">
        <v>443</v>
      </c>
      <c r="D545" s="84" t="s">
        <v>441</v>
      </c>
    </row>
    <row r="546" spans="2:4" ht="14.25" hidden="1" x14ac:dyDescent="0.2">
      <c r="B546" s="82"/>
      <c r="C546" s="83" t="s">
        <v>444</v>
      </c>
      <c r="D546" s="84" t="s">
        <v>36</v>
      </c>
    </row>
    <row r="547" spans="2:4" ht="14.25" hidden="1" x14ac:dyDescent="0.2">
      <c r="B547" s="82"/>
      <c r="C547" s="83" t="s">
        <v>39</v>
      </c>
      <c r="D547" s="84" t="s">
        <v>40</v>
      </c>
    </row>
    <row r="548" spans="2:4" ht="14.25" hidden="1" x14ac:dyDescent="0.2">
      <c r="B548" s="82"/>
      <c r="C548" s="83" t="s">
        <v>268</v>
      </c>
      <c r="D548" s="84" t="s">
        <v>36</v>
      </c>
    </row>
    <row r="549" spans="2:4" ht="14.25" hidden="1" x14ac:dyDescent="0.2">
      <c r="B549" s="82"/>
      <c r="C549" s="83" t="s">
        <v>41</v>
      </c>
      <c r="D549" s="84" t="s">
        <v>40</v>
      </c>
    </row>
    <row r="550" spans="2:4" ht="14.25" hidden="1" x14ac:dyDescent="0.2">
      <c r="B550" s="82"/>
      <c r="C550" s="83" t="s">
        <v>385</v>
      </c>
      <c r="D550" s="84" t="s">
        <v>386</v>
      </c>
    </row>
    <row r="551" spans="2:4" ht="14.25" hidden="1" x14ac:dyDescent="0.2">
      <c r="B551" s="82"/>
      <c r="C551" s="83" t="s">
        <v>445</v>
      </c>
      <c r="D551" s="84" t="s">
        <v>36</v>
      </c>
    </row>
    <row r="552" spans="2:4" ht="14.25" hidden="1" x14ac:dyDescent="0.2">
      <c r="B552" s="82"/>
      <c r="C552" s="83" t="s">
        <v>446</v>
      </c>
      <c r="D552" s="84" t="s">
        <v>36</v>
      </c>
    </row>
    <row r="553" spans="2:4" ht="14.25" hidden="1" x14ac:dyDescent="0.2">
      <c r="B553" s="82"/>
      <c r="C553" s="83" t="s">
        <v>447</v>
      </c>
      <c r="D553" s="84" t="s">
        <v>36</v>
      </c>
    </row>
    <row r="554" spans="2:4" ht="14.25" hidden="1" x14ac:dyDescent="0.2">
      <c r="B554" s="82"/>
      <c r="C554" s="83" t="s">
        <v>448</v>
      </c>
      <c r="D554" s="84" t="s">
        <v>36</v>
      </c>
    </row>
    <row r="555" spans="2:4" ht="14.25" hidden="1" x14ac:dyDescent="0.2">
      <c r="B555" s="82"/>
      <c r="C555" s="83" t="s">
        <v>28</v>
      </c>
      <c r="D555" s="84" t="s">
        <v>36</v>
      </c>
    </row>
    <row r="556" spans="2:4" ht="14.25" hidden="1" x14ac:dyDescent="0.2">
      <c r="B556" s="82"/>
      <c r="C556" s="83" t="s">
        <v>449</v>
      </c>
      <c r="D556" s="84" t="s">
        <v>36</v>
      </c>
    </row>
    <row r="557" spans="2:4" ht="14.25" hidden="1" x14ac:dyDescent="0.2">
      <c r="B557" s="82"/>
      <c r="C557" s="83" t="s">
        <v>450</v>
      </c>
      <c r="D557" s="84" t="s">
        <v>36</v>
      </c>
    </row>
    <row r="558" spans="2:4" ht="14.25" hidden="1" x14ac:dyDescent="0.2">
      <c r="B558" s="82"/>
      <c r="C558" s="85" t="s">
        <v>451</v>
      </c>
      <c r="D558" s="86" t="s">
        <v>452</v>
      </c>
    </row>
    <row r="559" spans="2:4" ht="14.25" hidden="1" x14ac:dyDescent="0.2">
      <c r="B559" s="82"/>
      <c r="C559" s="83" t="s">
        <v>453</v>
      </c>
      <c r="D559" s="84" t="s">
        <v>454</v>
      </c>
    </row>
    <row r="560" spans="2:4" ht="14.25" hidden="1" x14ac:dyDescent="0.2">
      <c r="B560" s="82"/>
      <c r="C560" s="83" t="s">
        <v>455</v>
      </c>
      <c r="D560" s="84" t="s">
        <v>452</v>
      </c>
    </row>
    <row r="561" spans="2:4" ht="14.25" hidden="1" x14ac:dyDescent="0.2">
      <c r="B561" s="82"/>
      <c r="C561" s="83" t="s">
        <v>456</v>
      </c>
      <c r="D561" s="84" t="s">
        <v>36</v>
      </c>
    </row>
    <row r="562" spans="2:4" ht="14.25" hidden="1" x14ac:dyDescent="0.2">
      <c r="B562" s="82"/>
      <c r="C562" s="83" t="s">
        <v>384</v>
      </c>
      <c r="D562" s="84" t="s">
        <v>36</v>
      </c>
    </row>
    <row r="563" spans="2:4" ht="14.25" hidden="1" x14ac:dyDescent="0.2">
      <c r="B563" s="82"/>
      <c r="C563" s="83" t="s">
        <v>457</v>
      </c>
      <c r="D563" s="84" t="s">
        <v>36</v>
      </c>
    </row>
    <row r="564" spans="2:4" ht="14.25" hidden="1" x14ac:dyDescent="0.2">
      <c r="B564" s="82"/>
      <c r="C564" s="83" t="s">
        <v>458</v>
      </c>
      <c r="D564" s="84" t="s">
        <v>414</v>
      </c>
    </row>
    <row r="565" spans="2:4" ht="14.25" hidden="1" x14ac:dyDescent="0.2">
      <c r="B565" s="82"/>
      <c r="C565" s="83" t="s">
        <v>459</v>
      </c>
      <c r="D565" s="84" t="s">
        <v>36</v>
      </c>
    </row>
    <row r="566" spans="2:4" ht="14.25" hidden="1" x14ac:dyDescent="0.2">
      <c r="B566" s="82"/>
      <c r="C566" s="83" t="s">
        <v>460</v>
      </c>
      <c r="D566" s="84" t="s">
        <v>36</v>
      </c>
    </row>
    <row r="567" spans="2:4" ht="14.25" hidden="1" x14ac:dyDescent="0.2">
      <c r="B567" s="82"/>
      <c r="C567" s="83" t="s">
        <v>213</v>
      </c>
      <c r="D567" s="84" t="s">
        <v>214</v>
      </c>
    </row>
    <row r="568" spans="2:4" ht="14.25" hidden="1" x14ac:dyDescent="0.2">
      <c r="B568" s="82"/>
      <c r="C568" s="83" t="s">
        <v>461</v>
      </c>
      <c r="D568" s="84" t="s">
        <v>36</v>
      </c>
    </row>
    <row r="569" spans="2:4" ht="14.25" hidden="1" x14ac:dyDescent="0.2">
      <c r="B569" s="82"/>
      <c r="C569" s="83" t="s">
        <v>462</v>
      </c>
      <c r="D569" s="84" t="s">
        <v>36</v>
      </c>
    </row>
    <row r="570" spans="2:4" ht="14.25" hidden="1" x14ac:dyDescent="0.2">
      <c r="B570" s="82"/>
      <c r="C570" s="83" t="s">
        <v>463</v>
      </c>
      <c r="D570" s="84" t="s">
        <v>36</v>
      </c>
    </row>
    <row r="571" spans="2:4" ht="14.25" hidden="1" x14ac:dyDescent="0.2">
      <c r="B571" s="82"/>
      <c r="C571" s="83" t="s">
        <v>464</v>
      </c>
      <c r="D571" s="84" t="s">
        <v>465</v>
      </c>
    </row>
    <row r="572" spans="2:4" ht="14.25" hidden="1" x14ac:dyDescent="0.2">
      <c r="B572" s="82"/>
      <c r="C572" s="83" t="s">
        <v>320</v>
      </c>
      <c r="D572" s="84" t="s">
        <v>36</v>
      </c>
    </row>
    <row r="573" spans="2:4" ht="14.25" hidden="1" x14ac:dyDescent="0.2">
      <c r="B573" s="82"/>
      <c r="C573" s="83" t="s">
        <v>466</v>
      </c>
      <c r="D573" s="84" t="s">
        <v>36</v>
      </c>
    </row>
    <row r="574" spans="2:4" ht="14.25" hidden="1" x14ac:dyDescent="0.2">
      <c r="B574" s="82"/>
      <c r="C574" s="83" t="s">
        <v>467</v>
      </c>
      <c r="D574" s="84" t="s">
        <v>36</v>
      </c>
    </row>
    <row r="575" spans="2:4" ht="14.25" hidden="1" x14ac:dyDescent="0.2">
      <c r="B575" s="82"/>
      <c r="C575" s="83" t="s">
        <v>468</v>
      </c>
      <c r="D575" s="84" t="s">
        <v>266</v>
      </c>
    </row>
    <row r="576" spans="2:4" ht="14.25" hidden="1" x14ac:dyDescent="0.2">
      <c r="B576" s="82"/>
      <c r="C576" s="83" t="s">
        <v>469</v>
      </c>
      <c r="D576" s="84" t="s">
        <v>36</v>
      </c>
    </row>
    <row r="577" spans="2:4" ht="14.25" hidden="1" x14ac:dyDescent="0.2">
      <c r="B577" s="82"/>
      <c r="C577" s="83" t="s">
        <v>470</v>
      </c>
      <c r="D577" s="84" t="s">
        <v>471</v>
      </c>
    </row>
    <row r="578" spans="2:4" ht="14.25" hidden="1" x14ac:dyDescent="0.2">
      <c r="B578" s="82"/>
      <c r="C578" s="83" t="s">
        <v>472</v>
      </c>
      <c r="D578" s="84" t="s">
        <v>471</v>
      </c>
    </row>
    <row r="579" spans="2:4" ht="14.25" hidden="1" x14ac:dyDescent="0.2">
      <c r="B579" s="82"/>
      <c r="C579" s="83" t="s">
        <v>473</v>
      </c>
      <c r="D579" s="84" t="s">
        <v>36</v>
      </c>
    </row>
    <row r="580" spans="2:4" ht="14.25" hidden="1" x14ac:dyDescent="0.2">
      <c r="B580" s="82"/>
      <c r="C580" s="83" t="s">
        <v>474</v>
      </c>
      <c r="D580" s="84" t="s">
        <v>278</v>
      </c>
    </row>
    <row r="581" spans="2:4" ht="14.25" hidden="1" x14ac:dyDescent="0.2">
      <c r="B581" s="82"/>
      <c r="C581" s="83" t="s">
        <v>475</v>
      </c>
      <c r="D581" s="84" t="s">
        <v>36</v>
      </c>
    </row>
    <row r="582" spans="2:4" ht="14.25" hidden="1" x14ac:dyDescent="0.2">
      <c r="B582" s="82"/>
      <c r="C582" s="83" t="s">
        <v>476</v>
      </c>
      <c r="D582" s="84" t="s">
        <v>278</v>
      </c>
    </row>
    <row r="583" spans="2:4" ht="14.25" hidden="1" x14ac:dyDescent="0.2">
      <c r="B583" s="82"/>
      <c r="C583" s="83" t="s">
        <v>477</v>
      </c>
      <c r="D583" s="84" t="s">
        <v>278</v>
      </c>
    </row>
    <row r="584" spans="2:4" ht="14.25" hidden="1" x14ac:dyDescent="0.2">
      <c r="B584" s="82"/>
      <c r="C584" s="83" t="s">
        <v>287</v>
      </c>
      <c r="D584" s="84" t="s">
        <v>36</v>
      </c>
    </row>
    <row r="585" spans="2:4" ht="14.25" hidden="1" x14ac:dyDescent="0.2">
      <c r="B585" s="82"/>
      <c r="C585" s="83" t="s">
        <v>478</v>
      </c>
      <c r="D585" s="84" t="s">
        <v>36</v>
      </c>
    </row>
    <row r="586" spans="2:4" ht="14.25" hidden="1" x14ac:dyDescent="0.2">
      <c r="B586" s="82"/>
      <c r="C586" s="83" t="s">
        <v>479</v>
      </c>
      <c r="D586" s="84" t="s">
        <v>480</v>
      </c>
    </row>
    <row r="587" spans="2:4" ht="14.25" hidden="1" x14ac:dyDescent="0.2">
      <c r="B587" s="82"/>
      <c r="C587" s="83" t="s">
        <v>415</v>
      </c>
      <c r="D587" s="84" t="s">
        <v>480</v>
      </c>
    </row>
    <row r="588" spans="2:4" ht="14.25" hidden="1" x14ac:dyDescent="0.2">
      <c r="B588" s="82"/>
      <c r="C588" s="85" t="s">
        <v>297</v>
      </c>
      <c r="D588" s="86" t="s">
        <v>465</v>
      </c>
    </row>
    <row r="589" spans="2:4" ht="14.25" hidden="1" x14ac:dyDescent="0.2">
      <c r="B589" s="82"/>
      <c r="C589" s="83" t="s">
        <v>155</v>
      </c>
      <c r="D589" s="84" t="s">
        <v>36</v>
      </c>
    </row>
    <row r="590" spans="2:4" ht="14.25" hidden="1" x14ac:dyDescent="0.2">
      <c r="B590" s="82"/>
      <c r="C590" s="83" t="s">
        <v>481</v>
      </c>
      <c r="D590" s="84" t="s">
        <v>36</v>
      </c>
    </row>
    <row r="591" spans="2:4" ht="14.25" hidden="1" x14ac:dyDescent="0.2">
      <c r="B591" s="82"/>
      <c r="C591" s="83" t="s">
        <v>28</v>
      </c>
      <c r="D591" s="84" t="s">
        <v>482</v>
      </c>
    </row>
    <row r="592" spans="2:4" ht="14.25" hidden="1" x14ac:dyDescent="0.2">
      <c r="B592" s="82"/>
      <c r="C592" s="83" t="s">
        <v>483</v>
      </c>
      <c r="D592" s="84" t="s">
        <v>482</v>
      </c>
    </row>
    <row r="593" spans="2:4" ht="14.25" hidden="1" x14ac:dyDescent="0.2">
      <c r="B593" s="82"/>
      <c r="C593" s="83" t="s">
        <v>484</v>
      </c>
      <c r="D593" s="84" t="s">
        <v>36</v>
      </c>
    </row>
    <row r="594" spans="2:4" ht="14.25" hidden="1" x14ac:dyDescent="0.2">
      <c r="B594" s="82"/>
      <c r="C594" s="83" t="s">
        <v>485</v>
      </c>
      <c r="D594" s="84" t="s">
        <v>486</v>
      </c>
    </row>
    <row r="595" spans="2:4" ht="14.25" hidden="1" x14ac:dyDescent="0.2">
      <c r="B595" s="82"/>
      <c r="C595" s="83" t="s">
        <v>487</v>
      </c>
      <c r="D595" s="84" t="s">
        <v>36</v>
      </c>
    </row>
    <row r="596" spans="2:4" ht="14.25" hidden="1" x14ac:dyDescent="0.2">
      <c r="B596" s="82"/>
      <c r="C596" s="83" t="s">
        <v>488</v>
      </c>
      <c r="D596" s="84" t="s">
        <v>489</v>
      </c>
    </row>
    <row r="597" spans="2:4" ht="14.25" hidden="1" x14ac:dyDescent="0.2">
      <c r="B597" s="82"/>
      <c r="C597" s="83" t="s">
        <v>490</v>
      </c>
      <c r="D597" s="84" t="s">
        <v>489</v>
      </c>
    </row>
    <row r="598" spans="2:4" ht="14.25" hidden="1" x14ac:dyDescent="0.2">
      <c r="B598" s="82"/>
      <c r="C598" s="83" t="s">
        <v>491</v>
      </c>
      <c r="D598" s="84" t="s">
        <v>492</v>
      </c>
    </row>
    <row r="599" spans="2:4" ht="14.25" hidden="1" x14ac:dyDescent="0.2">
      <c r="B599" s="82"/>
      <c r="C599" s="83" t="s">
        <v>493</v>
      </c>
      <c r="D599" s="84" t="s">
        <v>494</v>
      </c>
    </row>
    <row r="600" spans="2:4" ht="14.25" hidden="1" x14ac:dyDescent="0.2">
      <c r="B600" s="82"/>
      <c r="C600" s="83" t="s">
        <v>495</v>
      </c>
      <c r="D600" s="84" t="s">
        <v>494</v>
      </c>
    </row>
    <row r="601" spans="2:4" ht="14.25" hidden="1" x14ac:dyDescent="0.2">
      <c r="B601" s="82"/>
      <c r="C601" s="83" t="s">
        <v>496</v>
      </c>
      <c r="D601" s="84" t="s">
        <v>494</v>
      </c>
    </row>
    <row r="602" spans="2:4" ht="14.25" hidden="1" x14ac:dyDescent="0.2">
      <c r="B602" s="82"/>
      <c r="C602" s="83" t="s">
        <v>497</v>
      </c>
      <c r="D602" s="84" t="s">
        <v>36</v>
      </c>
    </row>
    <row r="603" spans="2:4" ht="14.25" hidden="1" x14ac:dyDescent="0.2">
      <c r="B603" s="82"/>
      <c r="C603" s="83" t="s">
        <v>498</v>
      </c>
      <c r="D603" s="84" t="s">
        <v>36</v>
      </c>
    </row>
    <row r="604" spans="2:4" ht="14.25" hidden="1" x14ac:dyDescent="0.2">
      <c r="B604" s="82"/>
      <c r="C604" s="83" t="s">
        <v>499</v>
      </c>
      <c r="D604" s="84" t="s">
        <v>36</v>
      </c>
    </row>
    <row r="605" spans="2:4" ht="14.25" hidden="1" x14ac:dyDescent="0.2">
      <c r="B605" s="82"/>
      <c r="C605" s="83" t="s">
        <v>500</v>
      </c>
      <c r="D605" s="84" t="s">
        <v>36</v>
      </c>
    </row>
    <row r="606" spans="2:4" ht="14.25" hidden="1" x14ac:dyDescent="0.2">
      <c r="B606" s="82"/>
      <c r="C606" s="83" t="s">
        <v>501</v>
      </c>
      <c r="D606" s="84" t="s">
        <v>502</v>
      </c>
    </row>
    <row r="607" spans="2:4" ht="14.25" hidden="1" x14ac:dyDescent="0.2">
      <c r="B607" s="82"/>
      <c r="C607" s="83" t="s">
        <v>503</v>
      </c>
      <c r="D607" s="84" t="s">
        <v>36</v>
      </c>
    </row>
    <row r="608" spans="2:4" ht="14.25" hidden="1" x14ac:dyDescent="0.2">
      <c r="B608" s="82"/>
      <c r="C608" s="83" t="s">
        <v>504</v>
      </c>
      <c r="D608" s="84" t="s">
        <v>36</v>
      </c>
    </row>
    <row r="609" spans="2:4" ht="14.25" hidden="1" x14ac:dyDescent="0.2">
      <c r="B609" s="82"/>
      <c r="C609" s="83" t="s">
        <v>505</v>
      </c>
      <c r="D609" s="84" t="s">
        <v>36</v>
      </c>
    </row>
    <row r="610" spans="2:4" ht="14.25" hidden="1" x14ac:dyDescent="0.2">
      <c r="B610" s="82"/>
      <c r="C610" s="83" t="s">
        <v>506</v>
      </c>
      <c r="D610" s="84" t="s">
        <v>36</v>
      </c>
    </row>
    <row r="611" spans="2:4" ht="14.25" hidden="1" x14ac:dyDescent="0.2">
      <c r="B611" s="82"/>
      <c r="C611" s="83" t="s">
        <v>507</v>
      </c>
      <c r="D611" s="84" t="s">
        <v>502</v>
      </c>
    </row>
    <row r="612" spans="2:4" ht="14.25" hidden="1" x14ac:dyDescent="0.2">
      <c r="B612" s="82"/>
      <c r="C612" s="83" t="s">
        <v>508</v>
      </c>
      <c r="D612" s="84" t="s">
        <v>36</v>
      </c>
    </row>
    <row r="613" spans="2:4" ht="14.25" hidden="1" x14ac:dyDescent="0.2">
      <c r="B613" s="82"/>
      <c r="C613" s="83" t="s">
        <v>509</v>
      </c>
      <c r="D613" s="84" t="s">
        <v>36</v>
      </c>
    </row>
    <row r="614" spans="2:4" ht="14.25" hidden="1" x14ac:dyDescent="0.2">
      <c r="B614" s="82"/>
      <c r="C614" s="83" t="s">
        <v>510</v>
      </c>
      <c r="D614" s="84" t="s">
        <v>36</v>
      </c>
    </row>
    <row r="615" spans="2:4" ht="14.25" hidden="1" x14ac:dyDescent="0.2">
      <c r="B615" s="82"/>
      <c r="C615" s="83" t="s">
        <v>511</v>
      </c>
      <c r="D615" s="84" t="s">
        <v>512</v>
      </c>
    </row>
    <row r="616" spans="2:4" ht="14.25" hidden="1" x14ac:dyDescent="0.2">
      <c r="B616" s="82"/>
      <c r="C616" s="83" t="s">
        <v>513</v>
      </c>
      <c r="D616" s="84" t="s">
        <v>414</v>
      </c>
    </row>
    <row r="617" spans="2:4" ht="14.25" hidden="1" x14ac:dyDescent="0.2">
      <c r="B617" s="82"/>
      <c r="C617" s="85" t="s">
        <v>514</v>
      </c>
      <c r="D617" s="86" t="s">
        <v>414</v>
      </c>
    </row>
    <row r="618" spans="2:4" ht="14.25" hidden="1" x14ac:dyDescent="0.2">
      <c r="B618" s="82"/>
      <c r="C618" s="83" t="s">
        <v>515</v>
      </c>
      <c r="D618" s="84" t="s">
        <v>36</v>
      </c>
    </row>
    <row r="619" spans="2:4" ht="14.25" hidden="1" x14ac:dyDescent="0.2">
      <c r="B619" s="82"/>
      <c r="C619" s="83" t="s">
        <v>516</v>
      </c>
      <c r="D619" s="84" t="s">
        <v>36</v>
      </c>
    </row>
    <row r="620" spans="2:4" ht="14.25" hidden="1" x14ac:dyDescent="0.2">
      <c r="B620" s="82"/>
      <c r="C620" s="83" t="s">
        <v>517</v>
      </c>
      <c r="D620" s="84" t="s">
        <v>36</v>
      </c>
    </row>
    <row r="621" spans="2:4" ht="14.25" hidden="1" x14ac:dyDescent="0.2">
      <c r="B621" s="82"/>
      <c r="C621" s="83" t="s">
        <v>518</v>
      </c>
      <c r="D621" s="84" t="s">
        <v>36</v>
      </c>
    </row>
    <row r="622" spans="2:4" ht="14.25" hidden="1" x14ac:dyDescent="0.2">
      <c r="B622" s="82"/>
      <c r="C622" s="83" t="s">
        <v>519</v>
      </c>
      <c r="D622" s="84" t="s">
        <v>36</v>
      </c>
    </row>
    <row r="623" spans="2:4" ht="14.25" hidden="1" x14ac:dyDescent="0.2">
      <c r="B623" s="82"/>
      <c r="C623" s="83" t="s">
        <v>520</v>
      </c>
      <c r="D623" s="84" t="s">
        <v>36</v>
      </c>
    </row>
    <row r="624" spans="2:4" ht="14.25" hidden="1" x14ac:dyDescent="0.2">
      <c r="B624" s="82"/>
      <c r="C624" s="83" t="s">
        <v>521</v>
      </c>
      <c r="D624" s="84" t="s">
        <v>36</v>
      </c>
    </row>
    <row r="625" spans="2:4" ht="14.25" hidden="1" x14ac:dyDescent="0.2">
      <c r="B625" s="82"/>
      <c r="C625" s="83" t="s">
        <v>522</v>
      </c>
      <c r="D625" s="84" t="s">
        <v>36</v>
      </c>
    </row>
    <row r="626" spans="2:4" ht="14.25" hidden="1" x14ac:dyDescent="0.2">
      <c r="B626" s="82"/>
      <c r="C626" s="83" t="s">
        <v>523</v>
      </c>
      <c r="D626" s="84" t="s">
        <v>36</v>
      </c>
    </row>
    <row r="627" spans="2:4" ht="14.25" hidden="1" x14ac:dyDescent="0.2">
      <c r="B627" s="82"/>
      <c r="C627" s="83" t="s">
        <v>524</v>
      </c>
      <c r="D627" s="84" t="s">
        <v>502</v>
      </c>
    </row>
    <row r="628" spans="2:4" ht="14.25" hidden="1" x14ac:dyDescent="0.2">
      <c r="B628" s="82"/>
      <c r="C628" s="83" t="s">
        <v>525</v>
      </c>
      <c r="D628" s="84" t="s">
        <v>36</v>
      </c>
    </row>
    <row r="629" spans="2:4" ht="14.25" hidden="1" x14ac:dyDescent="0.2">
      <c r="B629" s="82"/>
      <c r="C629" s="83" t="s">
        <v>526</v>
      </c>
      <c r="D629" s="84" t="s">
        <v>527</v>
      </c>
    </row>
    <row r="630" spans="2:4" ht="14.25" hidden="1" x14ac:dyDescent="0.2">
      <c r="B630" s="82"/>
      <c r="C630" s="83" t="s">
        <v>528</v>
      </c>
      <c r="D630" s="84" t="s">
        <v>529</v>
      </c>
    </row>
    <row r="631" spans="2:4" ht="14.25" hidden="1" x14ac:dyDescent="0.2">
      <c r="B631" s="82"/>
      <c r="C631" s="83" t="s">
        <v>530</v>
      </c>
      <c r="D631" s="84" t="s">
        <v>531</v>
      </c>
    </row>
    <row r="632" spans="2:4" ht="14.25" hidden="1" x14ac:dyDescent="0.2">
      <c r="B632" s="82"/>
      <c r="C632" s="83" t="s">
        <v>532</v>
      </c>
      <c r="D632" s="84" t="s">
        <v>533</v>
      </c>
    </row>
    <row r="633" spans="2:4" ht="14.25" hidden="1" x14ac:dyDescent="0.2">
      <c r="B633" s="82"/>
      <c r="C633" s="83" t="s">
        <v>534</v>
      </c>
      <c r="D633" s="84" t="s">
        <v>533</v>
      </c>
    </row>
    <row r="634" spans="2:4" ht="14.25" hidden="1" x14ac:dyDescent="0.2">
      <c r="B634" s="82"/>
      <c r="C634" s="83" t="s">
        <v>535</v>
      </c>
      <c r="D634" s="84" t="s">
        <v>36</v>
      </c>
    </row>
    <row r="635" spans="2:4" ht="14.25" hidden="1" x14ac:dyDescent="0.2">
      <c r="B635" s="82"/>
      <c r="C635" s="83" t="s">
        <v>60</v>
      </c>
      <c r="D635" s="84" t="s">
        <v>36</v>
      </c>
    </row>
    <row r="636" spans="2:4" ht="14.25" hidden="1" x14ac:dyDescent="0.2">
      <c r="B636" s="82"/>
      <c r="C636" s="83" t="s">
        <v>536</v>
      </c>
      <c r="D636" s="84" t="s">
        <v>36</v>
      </c>
    </row>
    <row r="637" spans="2:4" ht="14.25" hidden="1" x14ac:dyDescent="0.2">
      <c r="B637" s="82"/>
      <c r="C637" s="83" t="s">
        <v>537</v>
      </c>
      <c r="D637" s="84" t="s">
        <v>36</v>
      </c>
    </row>
    <row r="638" spans="2:4" ht="14.25" hidden="1" x14ac:dyDescent="0.2">
      <c r="B638" s="82"/>
      <c r="C638" s="83" t="s">
        <v>538</v>
      </c>
      <c r="D638" s="84" t="s">
        <v>36</v>
      </c>
    </row>
    <row r="639" spans="2:4" ht="14.25" hidden="1" x14ac:dyDescent="0.2">
      <c r="B639" s="82"/>
      <c r="C639" s="83" t="s">
        <v>539</v>
      </c>
      <c r="D639" s="84" t="s">
        <v>36</v>
      </c>
    </row>
    <row r="640" spans="2:4" ht="14.25" hidden="1" x14ac:dyDescent="0.2">
      <c r="B640" s="82"/>
      <c r="C640" s="83" t="s">
        <v>540</v>
      </c>
      <c r="D640" s="84" t="s">
        <v>36</v>
      </c>
    </row>
    <row r="641" spans="2:4" ht="14.25" hidden="1" x14ac:dyDescent="0.2">
      <c r="B641" s="82"/>
      <c r="C641" s="83" t="s">
        <v>541</v>
      </c>
      <c r="D641" s="84" t="s">
        <v>36</v>
      </c>
    </row>
    <row r="642" spans="2:4" ht="14.25" hidden="1" x14ac:dyDescent="0.2">
      <c r="B642" s="82"/>
      <c r="C642" s="83" t="s">
        <v>542</v>
      </c>
      <c r="D642" s="84" t="s">
        <v>543</v>
      </c>
    </row>
    <row r="643" spans="2:4" ht="14.25" hidden="1" x14ac:dyDescent="0.2">
      <c r="B643" s="82"/>
      <c r="C643" s="83" t="s">
        <v>544</v>
      </c>
      <c r="D643" s="84" t="s">
        <v>49</v>
      </c>
    </row>
    <row r="644" spans="2:4" ht="14.25" hidden="1" x14ac:dyDescent="0.2">
      <c r="B644" s="82"/>
      <c r="C644" s="83" t="s">
        <v>545</v>
      </c>
      <c r="D644" s="84" t="s">
        <v>49</v>
      </c>
    </row>
    <row r="645" spans="2:4" ht="14.25" hidden="1" x14ac:dyDescent="0.2">
      <c r="B645" s="82"/>
      <c r="C645" s="83" t="s">
        <v>546</v>
      </c>
      <c r="D645" s="84" t="s">
        <v>547</v>
      </c>
    </row>
    <row r="646" spans="2:4" ht="14.25" hidden="1" x14ac:dyDescent="0.2">
      <c r="B646" s="82"/>
      <c r="C646" s="83" t="s">
        <v>548</v>
      </c>
      <c r="D646" s="84" t="s">
        <v>549</v>
      </c>
    </row>
    <row r="647" spans="2:4" ht="14.25" hidden="1" x14ac:dyDescent="0.2">
      <c r="B647" s="82"/>
      <c r="C647" s="83" t="s">
        <v>550</v>
      </c>
      <c r="D647" s="84" t="s">
        <v>549</v>
      </c>
    </row>
    <row r="648" spans="2:4" ht="14.25" hidden="1" x14ac:dyDescent="0.2">
      <c r="B648" s="82"/>
      <c r="C648" s="85" t="s">
        <v>551</v>
      </c>
      <c r="D648" s="84" t="s">
        <v>36</v>
      </c>
    </row>
    <row r="649" spans="2:4" ht="14.25" hidden="1" x14ac:dyDescent="0.2">
      <c r="B649" s="82"/>
      <c r="C649" s="83" t="s">
        <v>552</v>
      </c>
      <c r="D649" s="84" t="s">
        <v>36</v>
      </c>
    </row>
    <row r="650" spans="2:4" ht="14.25" hidden="1" x14ac:dyDescent="0.2">
      <c r="B650" s="82"/>
      <c r="C650" s="83" t="s">
        <v>553</v>
      </c>
      <c r="D650" s="84" t="s">
        <v>36</v>
      </c>
    </row>
    <row r="651" spans="2:4" ht="14.25" hidden="1" x14ac:dyDescent="0.2">
      <c r="B651" s="82"/>
      <c r="C651" s="83" t="s">
        <v>554</v>
      </c>
      <c r="D651" s="84" t="s">
        <v>36</v>
      </c>
    </row>
    <row r="652" spans="2:4" ht="14.25" hidden="1" x14ac:dyDescent="0.2">
      <c r="B652" s="82"/>
      <c r="C652" s="83" t="s">
        <v>555</v>
      </c>
      <c r="D652" s="84" t="s">
        <v>543</v>
      </c>
    </row>
    <row r="653" spans="2:4" ht="14.25" hidden="1" x14ac:dyDescent="0.2">
      <c r="B653" s="82"/>
      <c r="C653" s="83" t="s">
        <v>556</v>
      </c>
      <c r="D653" s="84" t="s">
        <v>36</v>
      </c>
    </row>
    <row r="654" spans="2:4" ht="14.25" hidden="1" x14ac:dyDescent="0.2">
      <c r="B654" s="82"/>
      <c r="C654" s="83" t="s">
        <v>557</v>
      </c>
      <c r="D654" s="84" t="s">
        <v>36</v>
      </c>
    </row>
    <row r="655" spans="2:4" ht="14.25" hidden="1" x14ac:dyDescent="0.2">
      <c r="B655" s="82"/>
      <c r="C655" s="83" t="s">
        <v>558</v>
      </c>
      <c r="D655" s="84" t="s">
        <v>36</v>
      </c>
    </row>
    <row r="656" spans="2:4" ht="14.25" hidden="1" x14ac:dyDescent="0.2">
      <c r="B656" s="82"/>
      <c r="C656" s="83" t="s">
        <v>559</v>
      </c>
      <c r="D656" s="84" t="s">
        <v>36</v>
      </c>
    </row>
    <row r="657" spans="2:4" ht="14.25" hidden="1" x14ac:dyDescent="0.2">
      <c r="B657" s="82"/>
      <c r="C657" s="83" t="s">
        <v>560</v>
      </c>
      <c r="D657" s="84" t="s">
        <v>36</v>
      </c>
    </row>
    <row r="658" spans="2:4" ht="14.25" hidden="1" x14ac:dyDescent="0.2">
      <c r="B658" s="82"/>
      <c r="C658" s="83" t="s">
        <v>561</v>
      </c>
      <c r="D658" s="84" t="s">
        <v>36</v>
      </c>
    </row>
    <row r="659" spans="2:4" ht="14.25" hidden="1" x14ac:dyDescent="0.2">
      <c r="B659" s="82"/>
      <c r="C659" s="83" t="s">
        <v>562</v>
      </c>
      <c r="D659" s="84" t="s">
        <v>36</v>
      </c>
    </row>
    <row r="660" spans="2:4" ht="14.25" hidden="1" x14ac:dyDescent="0.2">
      <c r="B660" s="82"/>
      <c r="C660" s="83" t="s">
        <v>563</v>
      </c>
      <c r="D660" s="84" t="s">
        <v>36</v>
      </c>
    </row>
    <row r="661" spans="2:4" ht="14.25" hidden="1" x14ac:dyDescent="0.2">
      <c r="B661" s="82"/>
      <c r="C661" s="83" t="s">
        <v>564</v>
      </c>
      <c r="D661" s="84" t="s">
        <v>565</v>
      </c>
    </row>
    <row r="662" spans="2:4" ht="14.25" hidden="1" x14ac:dyDescent="0.2">
      <c r="B662" s="82"/>
      <c r="C662" s="83" t="s">
        <v>566</v>
      </c>
      <c r="D662" s="84" t="s">
        <v>36</v>
      </c>
    </row>
    <row r="663" spans="2:4" ht="14.25" hidden="1" x14ac:dyDescent="0.2">
      <c r="B663" s="82"/>
      <c r="C663" s="85" t="s">
        <v>567</v>
      </c>
      <c r="D663" s="86" t="s">
        <v>36</v>
      </c>
    </row>
    <row r="664" spans="2:4" ht="14.25" hidden="1" x14ac:dyDescent="0.2">
      <c r="B664" s="82"/>
      <c r="C664" s="83" t="s">
        <v>568</v>
      </c>
      <c r="D664" s="84" t="s">
        <v>36</v>
      </c>
    </row>
    <row r="665" spans="2:4" ht="14.25" hidden="1" x14ac:dyDescent="0.2">
      <c r="B665" s="82"/>
      <c r="C665" s="83" t="s">
        <v>569</v>
      </c>
      <c r="D665" s="84" t="s">
        <v>36</v>
      </c>
    </row>
    <row r="666" spans="2:4" ht="14.25" hidden="1" x14ac:dyDescent="0.2">
      <c r="B666" s="82"/>
      <c r="C666" s="83" t="s">
        <v>570</v>
      </c>
      <c r="D666" s="84" t="s">
        <v>36</v>
      </c>
    </row>
    <row r="667" spans="2:4" ht="14.25" hidden="1" x14ac:dyDescent="0.2">
      <c r="B667" s="82"/>
      <c r="C667" s="83" t="s">
        <v>571</v>
      </c>
      <c r="D667" s="84" t="s">
        <v>572</v>
      </c>
    </row>
    <row r="668" spans="2:4" ht="14.25" hidden="1" x14ac:dyDescent="0.2">
      <c r="B668" s="82"/>
      <c r="C668" s="83" t="s">
        <v>573</v>
      </c>
      <c r="D668" s="84" t="s">
        <v>572</v>
      </c>
    </row>
    <row r="669" spans="2:4" ht="14.25" hidden="1" x14ac:dyDescent="0.2">
      <c r="B669" s="82"/>
      <c r="C669" s="83" t="s">
        <v>574</v>
      </c>
      <c r="D669" s="84" t="s">
        <v>575</v>
      </c>
    </row>
    <row r="670" spans="2:4" ht="14.25" hidden="1" x14ac:dyDescent="0.2">
      <c r="B670" s="82"/>
      <c r="C670" s="83" t="s">
        <v>576</v>
      </c>
      <c r="D670" s="84" t="s">
        <v>36</v>
      </c>
    </row>
    <row r="671" spans="2:4" ht="14.25" hidden="1" x14ac:dyDescent="0.2">
      <c r="B671" s="82"/>
      <c r="C671" s="83" t="s">
        <v>577</v>
      </c>
      <c r="D671" s="84" t="s">
        <v>36</v>
      </c>
    </row>
    <row r="672" spans="2:4" ht="14.25" hidden="1" x14ac:dyDescent="0.2">
      <c r="B672" s="82"/>
      <c r="C672" s="83" t="s">
        <v>578</v>
      </c>
      <c r="D672" s="84" t="s">
        <v>36</v>
      </c>
    </row>
    <row r="673" spans="2:4" ht="14.25" hidden="1" x14ac:dyDescent="0.2">
      <c r="B673" s="82"/>
      <c r="C673" s="83" t="s">
        <v>579</v>
      </c>
      <c r="D673" s="84" t="s">
        <v>36</v>
      </c>
    </row>
    <row r="674" spans="2:4" ht="14.25" hidden="1" x14ac:dyDescent="0.2">
      <c r="B674" s="82"/>
      <c r="C674" s="83" t="s">
        <v>580</v>
      </c>
      <c r="D674" s="84" t="s">
        <v>36</v>
      </c>
    </row>
    <row r="675" spans="2:4" ht="14.25" hidden="1" x14ac:dyDescent="0.2">
      <c r="B675" s="82"/>
      <c r="C675" s="83" t="s">
        <v>581</v>
      </c>
      <c r="D675" s="84" t="s">
        <v>49</v>
      </c>
    </row>
    <row r="676" spans="2:4" ht="14.25" hidden="1" x14ac:dyDescent="0.2">
      <c r="B676" s="82"/>
      <c r="C676" s="83" t="s">
        <v>582</v>
      </c>
      <c r="D676" s="84" t="s">
        <v>49</v>
      </c>
    </row>
    <row r="677" spans="2:4" ht="14.25" hidden="1" x14ac:dyDescent="0.2">
      <c r="B677" s="82"/>
      <c r="C677" s="85" t="s">
        <v>583</v>
      </c>
      <c r="D677" s="86" t="s">
        <v>49</v>
      </c>
    </row>
    <row r="678" spans="2:4" ht="14.25" hidden="1" x14ac:dyDescent="0.2">
      <c r="B678" s="82"/>
      <c r="C678" s="83" t="s">
        <v>584</v>
      </c>
      <c r="D678" s="84" t="s">
        <v>129</v>
      </c>
    </row>
    <row r="679" spans="2:4" ht="14.25" hidden="1" x14ac:dyDescent="0.2">
      <c r="B679" s="82"/>
      <c r="C679" s="83" t="s">
        <v>585</v>
      </c>
      <c r="D679" s="84" t="s">
        <v>129</v>
      </c>
    </row>
    <row r="680" spans="2:4" ht="14.25" hidden="1" x14ac:dyDescent="0.2">
      <c r="B680" s="82"/>
      <c r="C680" s="83" t="s">
        <v>586</v>
      </c>
      <c r="D680" s="84" t="s">
        <v>36</v>
      </c>
    </row>
    <row r="681" spans="2:4" ht="14.25" hidden="1" x14ac:dyDescent="0.2">
      <c r="B681" s="82"/>
      <c r="C681" s="83" t="s">
        <v>587</v>
      </c>
      <c r="D681" s="84" t="s">
        <v>36</v>
      </c>
    </row>
    <row r="682" spans="2:4" ht="14.25" hidden="1" x14ac:dyDescent="0.2">
      <c r="B682" s="82"/>
      <c r="C682" s="83" t="s">
        <v>588</v>
      </c>
      <c r="D682" s="84" t="s">
        <v>36</v>
      </c>
    </row>
    <row r="683" spans="2:4" ht="14.25" hidden="1" x14ac:dyDescent="0.2">
      <c r="B683" s="82"/>
      <c r="C683" s="83" t="s">
        <v>589</v>
      </c>
      <c r="D683" s="84" t="s">
        <v>36</v>
      </c>
    </row>
    <row r="684" spans="2:4" ht="14.25" hidden="1" x14ac:dyDescent="0.2">
      <c r="B684" s="82"/>
      <c r="C684" s="83" t="s">
        <v>590</v>
      </c>
      <c r="D684" s="84" t="s">
        <v>36</v>
      </c>
    </row>
    <row r="685" spans="2:4" ht="14.25" hidden="1" x14ac:dyDescent="0.2">
      <c r="B685" s="82"/>
      <c r="C685" s="83" t="s">
        <v>591</v>
      </c>
      <c r="D685" s="84" t="s">
        <v>36</v>
      </c>
    </row>
    <row r="686" spans="2:4" ht="14.25" hidden="1" x14ac:dyDescent="0.2">
      <c r="B686" s="82"/>
      <c r="C686" s="83" t="s">
        <v>592</v>
      </c>
      <c r="D686" s="84" t="s">
        <v>36</v>
      </c>
    </row>
    <row r="687" spans="2:4" ht="14.25" hidden="1" x14ac:dyDescent="0.2">
      <c r="B687" s="82"/>
      <c r="C687" s="83" t="s">
        <v>593</v>
      </c>
      <c r="D687" s="84" t="s">
        <v>594</v>
      </c>
    </row>
    <row r="688" spans="2:4" ht="14.25" hidden="1" x14ac:dyDescent="0.2">
      <c r="B688" s="82"/>
      <c r="C688" s="83" t="s">
        <v>595</v>
      </c>
      <c r="D688" s="84" t="s">
        <v>36</v>
      </c>
    </row>
    <row r="689" spans="2:4" ht="14.25" hidden="1" x14ac:dyDescent="0.2">
      <c r="B689" s="82"/>
      <c r="C689" s="83" t="s">
        <v>596</v>
      </c>
      <c r="D689" s="84" t="s">
        <v>597</v>
      </c>
    </row>
    <row r="690" spans="2:4" ht="14.25" hidden="1" x14ac:dyDescent="0.2">
      <c r="B690" s="82"/>
      <c r="C690" s="83" t="s">
        <v>598</v>
      </c>
      <c r="D690" s="84" t="s">
        <v>597</v>
      </c>
    </row>
    <row r="691" spans="2:4" ht="14.25" hidden="1" x14ac:dyDescent="0.2">
      <c r="B691" s="82"/>
      <c r="C691" s="83" t="s">
        <v>599</v>
      </c>
      <c r="D691" s="84" t="s">
        <v>36</v>
      </c>
    </row>
    <row r="692" spans="2:4" ht="14.25" hidden="1" x14ac:dyDescent="0.2">
      <c r="B692" s="82"/>
      <c r="C692" s="83" t="s">
        <v>600</v>
      </c>
      <c r="D692" s="84" t="s">
        <v>36</v>
      </c>
    </row>
    <row r="693" spans="2:4" ht="14.25" hidden="1" x14ac:dyDescent="0.2">
      <c r="B693" s="82"/>
      <c r="C693" s="83" t="s">
        <v>198</v>
      </c>
      <c r="D693" s="84" t="s">
        <v>36</v>
      </c>
    </row>
    <row r="694" spans="2:4" ht="14.25" hidden="1" x14ac:dyDescent="0.2">
      <c r="B694" s="82"/>
      <c r="C694" s="83" t="s">
        <v>601</v>
      </c>
      <c r="D694" s="84" t="s">
        <v>36</v>
      </c>
    </row>
    <row r="695" spans="2:4" ht="14.25" hidden="1" x14ac:dyDescent="0.2">
      <c r="B695" s="82"/>
      <c r="C695" s="83" t="s">
        <v>602</v>
      </c>
      <c r="D695" s="84" t="s">
        <v>372</v>
      </c>
    </row>
    <row r="696" spans="2:4" ht="14.25" hidden="1" x14ac:dyDescent="0.2">
      <c r="B696" s="82"/>
      <c r="C696" s="83" t="s">
        <v>603</v>
      </c>
      <c r="D696" s="84" t="s">
        <v>36</v>
      </c>
    </row>
    <row r="697" spans="2:4" ht="14.25" hidden="1" x14ac:dyDescent="0.2">
      <c r="B697" s="82"/>
      <c r="C697" s="83" t="s">
        <v>604</v>
      </c>
      <c r="D697" s="84" t="s">
        <v>36</v>
      </c>
    </row>
    <row r="698" spans="2:4" ht="14.25" hidden="1" x14ac:dyDescent="0.2">
      <c r="B698" s="82"/>
      <c r="C698" s="83" t="s">
        <v>605</v>
      </c>
      <c r="D698" s="84" t="s">
        <v>606</v>
      </c>
    </row>
    <row r="699" spans="2:4" ht="14.25" hidden="1" x14ac:dyDescent="0.2">
      <c r="B699" s="82"/>
      <c r="C699" s="83" t="s">
        <v>607</v>
      </c>
      <c r="D699" s="84" t="s">
        <v>36</v>
      </c>
    </row>
    <row r="700" spans="2:4" ht="14.25" hidden="1" x14ac:dyDescent="0.2">
      <c r="B700" s="82"/>
      <c r="C700" s="83" t="s">
        <v>608</v>
      </c>
      <c r="D700" s="84" t="s">
        <v>606</v>
      </c>
    </row>
    <row r="701" spans="2:4" ht="14.25" hidden="1" x14ac:dyDescent="0.2">
      <c r="B701" s="82"/>
      <c r="C701" s="83" t="s">
        <v>609</v>
      </c>
      <c r="D701" s="84" t="s">
        <v>36</v>
      </c>
    </row>
    <row r="702" spans="2:4" ht="14.25" hidden="1" x14ac:dyDescent="0.2">
      <c r="B702" s="82"/>
      <c r="C702" s="83" t="s">
        <v>610</v>
      </c>
      <c r="D702" s="84" t="s">
        <v>36</v>
      </c>
    </row>
    <row r="703" spans="2:4" ht="14.25" hidden="1" x14ac:dyDescent="0.2">
      <c r="B703" s="82"/>
      <c r="C703" s="83" t="s">
        <v>611</v>
      </c>
      <c r="D703" s="84" t="s">
        <v>36</v>
      </c>
    </row>
    <row r="704" spans="2:4" ht="14.25" hidden="1" x14ac:dyDescent="0.2">
      <c r="B704" s="82"/>
      <c r="C704" s="83" t="s">
        <v>612</v>
      </c>
      <c r="D704" s="84" t="s">
        <v>36</v>
      </c>
    </row>
    <row r="705" spans="2:4" ht="14.25" hidden="1" x14ac:dyDescent="0.2">
      <c r="B705" s="82"/>
      <c r="C705" s="83" t="s">
        <v>613</v>
      </c>
      <c r="D705" s="84" t="s">
        <v>36</v>
      </c>
    </row>
    <row r="706" spans="2:4" ht="14.25" hidden="1" x14ac:dyDescent="0.2">
      <c r="B706" s="82"/>
      <c r="C706" s="83" t="s">
        <v>614</v>
      </c>
      <c r="D706" s="84" t="s">
        <v>615</v>
      </c>
    </row>
    <row r="707" spans="2:4" ht="14.25" hidden="1" x14ac:dyDescent="0.2">
      <c r="B707" s="82"/>
      <c r="C707" s="83" t="s">
        <v>616</v>
      </c>
      <c r="D707" s="84" t="s">
        <v>36</v>
      </c>
    </row>
    <row r="708" spans="2:4" ht="14.25" hidden="1" x14ac:dyDescent="0.2">
      <c r="B708" s="82"/>
      <c r="C708" s="83" t="s">
        <v>617</v>
      </c>
      <c r="D708" s="84" t="s">
        <v>36</v>
      </c>
    </row>
    <row r="709" spans="2:4" ht="14.25" hidden="1" x14ac:dyDescent="0.2">
      <c r="B709" s="82"/>
      <c r="C709" s="83" t="s">
        <v>618</v>
      </c>
      <c r="D709" s="84" t="s">
        <v>36</v>
      </c>
    </row>
    <row r="710" spans="2:4" ht="14.25" hidden="1" x14ac:dyDescent="0.2">
      <c r="B710" s="82"/>
      <c r="C710" s="83" t="s">
        <v>619</v>
      </c>
      <c r="D710" s="84" t="s">
        <v>36</v>
      </c>
    </row>
    <row r="711" spans="2:4" ht="14.25" hidden="1" x14ac:dyDescent="0.2">
      <c r="B711" s="82"/>
      <c r="C711" s="83" t="s">
        <v>620</v>
      </c>
      <c r="D711" s="84" t="s">
        <v>36</v>
      </c>
    </row>
    <row r="712" spans="2:4" ht="14.25" hidden="1" x14ac:dyDescent="0.2">
      <c r="B712" s="82"/>
      <c r="C712" s="83" t="s">
        <v>621</v>
      </c>
      <c r="D712" s="84" t="s">
        <v>36</v>
      </c>
    </row>
    <row r="713" spans="2:4" ht="14.25" hidden="1" x14ac:dyDescent="0.2">
      <c r="B713" s="82"/>
      <c r="C713" s="83" t="s">
        <v>622</v>
      </c>
      <c r="D713" s="84" t="s">
        <v>36</v>
      </c>
    </row>
    <row r="714" spans="2:4" ht="14.25" hidden="1" x14ac:dyDescent="0.2">
      <c r="B714" s="82"/>
      <c r="C714" s="83" t="s">
        <v>623</v>
      </c>
      <c r="D714" s="84" t="s">
        <v>36</v>
      </c>
    </row>
    <row r="715" spans="2:4" ht="14.25" hidden="1" x14ac:dyDescent="0.2">
      <c r="B715" s="82"/>
      <c r="C715" s="83" t="s">
        <v>624</v>
      </c>
      <c r="D715" s="84" t="s">
        <v>36</v>
      </c>
    </row>
    <row r="716" spans="2:4" ht="14.25" hidden="1" x14ac:dyDescent="0.2">
      <c r="B716" s="82"/>
      <c r="C716" s="83" t="s">
        <v>625</v>
      </c>
      <c r="D716" s="84" t="s">
        <v>36</v>
      </c>
    </row>
    <row r="717" spans="2:4" ht="14.25" hidden="1" x14ac:dyDescent="0.2">
      <c r="B717" s="82"/>
      <c r="C717" s="83" t="s">
        <v>626</v>
      </c>
      <c r="D717" s="84" t="s">
        <v>36</v>
      </c>
    </row>
    <row r="718" spans="2:4" ht="14.25" hidden="1" x14ac:dyDescent="0.2">
      <c r="B718" s="82"/>
      <c r="C718" s="83" t="s">
        <v>627</v>
      </c>
      <c r="D718" s="84" t="s">
        <v>36</v>
      </c>
    </row>
    <row r="719" spans="2:4" ht="14.25" hidden="1" x14ac:dyDescent="0.2">
      <c r="B719" s="82"/>
      <c r="C719" s="83" t="s">
        <v>628</v>
      </c>
      <c r="D719" s="84" t="s">
        <v>36</v>
      </c>
    </row>
    <row r="720" spans="2:4" ht="14.25" hidden="1" x14ac:dyDescent="0.2">
      <c r="B720" s="82"/>
      <c r="C720" s="83" t="s">
        <v>629</v>
      </c>
      <c r="D720" s="84" t="s">
        <v>36</v>
      </c>
    </row>
    <row r="721" spans="2:4" ht="14.25" hidden="1" x14ac:dyDescent="0.2">
      <c r="B721" s="82"/>
      <c r="C721" s="83" t="s">
        <v>630</v>
      </c>
      <c r="D721" s="84" t="s">
        <v>36</v>
      </c>
    </row>
    <row r="722" spans="2:4" ht="14.25" hidden="1" x14ac:dyDescent="0.2">
      <c r="B722" s="82"/>
      <c r="C722" s="83" t="s">
        <v>631</v>
      </c>
      <c r="D722" s="84" t="s">
        <v>36</v>
      </c>
    </row>
    <row r="723" spans="2:4" ht="14.25" hidden="1" x14ac:dyDescent="0.2">
      <c r="B723" s="82"/>
      <c r="C723" s="83" t="s">
        <v>394</v>
      </c>
      <c r="D723" s="84" t="s">
        <v>36</v>
      </c>
    </row>
    <row r="724" spans="2:4" ht="14.25" hidden="1" x14ac:dyDescent="0.2">
      <c r="B724" s="82"/>
      <c r="C724" s="83" t="s">
        <v>632</v>
      </c>
      <c r="D724" s="84" t="s">
        <v>633</v>
      </c>
    </row>
    <row r="725" spans="2:4" ht="14.25" hidden="1" x14ac:dyDescent="0.2">
      <c r="B725" s="82"/>
      <c r="C725" s="83" t="s">
        <v>634</v>
      </c>
      <c r="D725" s="84" t="s">
        <v>36</v>
      </c>
    </row>
    <row r="726" spans="2:4" ht="14.25" hidden="1" x14ac:dyDescent="0.2">
      <c r="B726" s="82"/>
      <c r="C726" s="83" t="s">
        <v>635</v>
      </c>
      <c r="D726" s="84" t="s">
        <v>636</v>
      </c>
    </row>
    <row r="727" spans="2:4" ht="14.25" hidden="1" x14ac:dyDescent="0.2">
      <c r="B727" s="82"/>
      <c r="C727" s="83" t="s">
        <v>637</v>
      </c>
      <c r="D727" s="84" t="s">
        <v>636</v>
      </c>
    </row>
    <row r="728" spans="2:4" ht="14.25" hidden="1" x14ac:dyDescent="0.2">
      <c r="B728" s="82"/>
      <c r="C728" s="83" t="s">
        <v>638</v>
      </c>
      <c r="D728" s="84" t="s">
        <v>36</v>
      </c>
    </row>
    <row r="729" spans="2:4" ht="14.25" hidden="1" x14ac:dyDescent="0.2">
      <c r="B729" s="82"/>
      <c r="C729" s="83" t="s">
        <v>639</v>
      </c>
      <c r="D729" s="84" t="s">
        <v>36</v>
      </c>
    </row>
    <row r="730" spans="2:4" ht="14.25" hidden="1" x14ac:dyDescent="0.2">
      <c r="B730" s="82"/>
      <c r="C730" s="83" t="s">
        <v>640</v>
      </c>
      <c r="D730" s="84" t="s">
        <v>36</v>
      </c>
    </row>
    <row r="731" spans="2:4" ht="14.25" hidden="1" x14ac:dyDescent="0.2">
      <c r="B731" s="82"/>
      <c r="C731" s="83" t="s">
        <v>641</v>
      </c>
      <c r="D731" s="84" t="s">
        <v>642</v>
      </c>
    </row>
    <row r="732" spans="2:4" ht="14.25" hidden="1" x14ac:dyDescent="0.2">
      <c r="B732" s="82"/>
      <c r="C732" s="83" t="s">
        <v>643</v>
      </c>
      <c r="D732" s="84" t="s">
        <v>36</v>
      </c>
    </row>
    <row r="733" spans="2:4" ht="14.25" hidden="1" x14ac:dyDescent="0.2">
      <c r="B733" s="82"/>
      <c r="C733" s="83" t="s">
        <v>644</v>
      </c>
      <c r="D733" s="84" t="s">
        <v>645</v>
      </c>
    </row>
    <row r="734" spans="2:4" ht="14.25" hidden="1" x14ac:dyDescent="0.2">
      <c r="B734" s="82"/>
      <c r="C734" s="83" t="s">
        <v>646</v>
      </c>
      <c r="D734" s="84" t="s">
        <v>645</v>
      </c>
    </row>
    <row r="735" spans="2:4" ht="14.25" hidden="1" x14ac:dyDescent="0.2">
      <c r="B735" s="82"/>
      <c r="C735" s="83" t="s">
        <v>647</v>
      </c>
      <c r="D735" s="84" t="s">
        <v>648</v>
      </c>
    </row>
    <row r="736" spans="2:4" ht="14.25" hidden="1" x14ac:dyDescent="0.2">
      <c r="B736" s="82"/>
      <c r="C736" s="83" t="s">
        <v>649</v>
      </c>
      <c r="D736" s="84" t="s">
        <v>36</v>
      </c>
    </row>
    <row r="737" spans="2:4" ht="14.25" hidden="1" x14ac:dyDescent="0.2">
      <c r="B737" s="82"/>
      <c r="C737" s="83" t="s">
        <v>650</v>
      </c>
      <c r="D737" s="84" t="s">
        <v>36</v>
      </c>
    </row>
    <row r="738" spans="2:4" ht="14.25" hidden="1" x14ac:dyDescent="0.2">
      <c r="B738" s="82"/>
      <c r="C738" s="83" t="s">
        <v>651</v>
      </c>
      <c r="D738" s="84" t="s">
        <v>36</v>
      </c>
    </row>
    <row r="739" spans="2:4" ht="14.25" hidden="1" x14ac:dyDescent="0.2">
      <c r="B739" s="82"/>
      <c r="C739" s="83" t="s">
        <v>652</v>
      </c>
      <c r="D739" s="84" t="s">
        <v>36</v>
      </c>
    </row>
    <row r="740" spans="2:4" ht="14.25" hidden="1" x14ac:dyDescent="0.2">
      <c r="B740" s="82"/>
      <c r="C740" s="83" t="s">
        <v>653</v>
      </c>
      <c r="D740" s="84" t="s">
        <v>36</v>
      </c>
    </row>
    <row r="741" spans="2:4" ht="14.25" hidden="1" x14ac:dyDescent="0.2">
      <c r="B741" s="82"/>
      <c r="C741" s="83" t="s">
        <v>654</v>
      </c>
      <c r="D741" s="84" t="s">
        <v>36</v>
      </c>
    </row>
    <row r="742" spans="2:4" ht="14.25" hidden="1" x14ac:dyDescent="0.2">
      <c r="B742" s="82"/>
      <c r="C742" s="83" t="s">
        <v>655</v>
      </c>
      <c r="D742" s="84" t="s">
        <v>656</v>
      </c>
    </row>
    <row r="743" spans="2:4" ht="14.25" hidden="1" x14ac:dyDescent="0.2">
      <c r="B743" s="82"/>
      <c r="C743" s="83" t="s">
        <v>657</v>
      </c>
      <c r="D743" s="84" t="s">
        <v>36</v>
      </c>
    </row>
    <row r="744" spans="2:4" ht="14.25" hidden="1" x14ac:dyDescent="0.2">
      <c r="B744" s="82"/>
      <c r="C744" s="83" t="s">
        <v>658</v>
      </c>
      <c r="D744" s="84" t="s">
        <v>36</v>
      </c>
    </row>
    <row r="745" spans="2:4" ht="14.25" hidden="1" x14ac:dyDescent="0.2">
      <c r="B745" s="82"/>
      <c r="C745" s="83" t="s">
        <v>659</v>
      </c>
      <c r="D745" s="84" t="s">
        <v>648</v>
      </c>
    </row>
    <row r="746" spans="2:4" ht="14.25" hidden="1" x14ac:dyDescent="0.2">
      <c r="B746" s="82"/>
      <c r="C746" s="83" t="s">
        <v>660</v>
      </c>
      <c r="D746" s="84" t="s">
        <v>36</v>
      </c>
    </row>
    <row r="747" spans="2:4" ht="14.25" hidden="1" x14ac:dyDescent="0.2">
      <c r="B747" s="82"/>
      <c r="C747" s="83" t="s">
        <v>661</v>
      </c>
      <c r="D747" s="84" t="s">
        <v>36</v>
      </c>
    </row>
    <row r="748" spans="2:4" ht="14.25" hidden="1" x14ac:dyDescent="0.2">
      <c r="B748" s="82"/>
      <c r="C748" s="83" t="s">
        <v>662</v>
      </c>
      <c r="D748" s="84"/>
    </row>
    <row r="749" spans="2:4" ht="14.25" hidden="1" x14ac:dyDescent="0.2">
      <c r="B749" s="82"/>
      <c r="C749" s="83" t="s">
        <v>663</v>
      </c>
      <c r="D749" s="84" t="s">
        <v>36</v>
      </c>
    </row>
    <row r="750" spans="2:4" ht="14.25" hidden="1" x14ac:dyDescent="0.2">
      <c r="B750" s="82"/>
      <c r="C750" s="83" t="s">
        <v>664</v>
      </c>
      <c r="D750" s="84" t="s">
        <v>36</v>
      </c>
    </row>
    <row r="751" spans="2:4" ht="14.25" hidden="1" x14ac:dyDescent="0.2">
      <c r="B751" s="82"/>
      <c r="C751" s="83" t="s">
        <v>665</v>
      </c>
      <c r="D751" s="84"/>
    </row>
    <row r="752" spans="2:4" ht="14.25" hidden="1" x14ac:dyDescent="0.2">
      <c r="B752" s="82"/>
      <c r="C752" s="83" t="s">
        <v>666</v>
      </c>
      <c r="D752" s="84"/>
    </row>
    <row r="753" spans="2:4" ht="14.25" hidden="1" x14ac:dyDescent="0.2">
      <c r="B753" s="82"/>
      <c r="C753" s="83" t="s">
        <v>667</v>
      </c>
      <c r="D753" s="84" t="s">
        <v>36</v>
      </c>
    </row>
    <row r="754" spans="2:4" ht="14.25" hidden="1" x14ac:dyDescent="0.2">
      <c r="B754" s="82"/>
      <c r="C754" s="83" t="s">
        <v>668</v>
      </c>
      <c r="D754" s="84" t="s">
        <v>36</v>
      </c>
    </row>
    <row r="755" spans="2:4" ht="14.25" hidden="1" x14ac:dyDescent="0.2">
      <c r="B755" s="82"/>
      <c r="C755" s="83" t="s">
        <v>669</v>
      </c>
      <c r="D755" s="84" t="s">
        <v>36</v>
      </c>
    </row>
    <row r="756" spans="2:4" ht="14.25" hidden="1" x14ac:dyDescent="0.2">
      <c r="B756" s="82"/>
      <c r="C756" s="83" t="s">
        <v>670</v>
      </c>
      <c r="D756" s="84" t="s">
        <v>36</v>
      </c>
    </row>
    <row r="757" spans="2:4" ht="14.25" hidden="1" x14ac:dyDescent="0.2">
      <c r="B757" s="82"/>
      <c r="C757" s="85" t="s">
        <v>671</v>
      </c>
      <c r="D757" s="86" t="s">
        <v>36</v>
      </c>
    </row>
    <row r="758" spans="2:4" ht="14.25" hidden="1" x14ac:dyDescent="0.2">
      <c r="B758" s="82"/>
      <c r="C758" s="83" t="s">
        <v>672</v>
      </c>
      <c r="D758" s="84" t="s">
        <v>36</v>
      </c>
    </row>
    <row r="759" spans="2:4" ht="14.25" hidden="1" x14ac:dyDescent="0.2">
      <c r="B759" s="82"/>
      <c r="C759" s="83" t="s">
        <v>673</v>
      </c>
      <c r="D759" s="84" t="s">
        <v>36</v>
      </c>
    </row>
    <row r="760" spans="2:4" ht="14.25" hidden="1" x14ac:dyDescent="0.2">
      <c r="B760" s="82"/>
      <c r="C760" s="83" t="s">
        <v>674</v>
      </c>
      <c r="D760" s="84" t="s">
        <v>36</v>
      </c>
    </row>
    <row r="761" spans="2:4" ht="14.25" hidden="1" x14ac:dyDescent="0.2">
      <c r="B761" s="82"/>
      <c r="C761" s="83" t="s">
        <v>675</v>
      </c>
      <c r="D761" s="84" t="s">
        <v>36</v>
      </c>
    </row>
    <row r="762" spans="2:4" ht="14.25" hidden="1" x14ac:dyDescent="0.2">
      <c r="B762" s="82"/>
      <c r="C762" s="83" t="s">
        <v>676</v>
      </c>
      <c r="D762" s="84" t="s">
        <v>36</v>
      </c>
    </row>
    <row r="763" spans="2:4" ht="14.25" hidden="1" x14ac:dyDescent="0.2">
      <c r="B763" s="82"/>
      <c r="C763" s="83" t="s">
        <v>677</v>
      </c>
      <c r="D763" s="84" t="s">
        <v>36</v>
      </c>
    </row>
    <row r="764" spans="2:4" ht="14.25" hidden="1" x14ac:dyDescent="0.2">
      <c r="B764" s="82"/>
      <c r="C764" s="83" t="s">
        <v>678</v>
      </c>
      <c r="D764" s="84" t="s">
        <v>36</v>
      </c>
    </row>
    <row r="765" spans="2:4" ht="14.25" hidden="1" x14ac:dyDescent="0.2">
      <c r="B765" s="82"/>
      <c r="C765" s="83" t="s">
        <v>679</v>
      </c>
      <c r="D765" s="84" t="s">
        <v>680</v>
      </c>
    </row>
    <row r="766" spans="2:4" ht="14.25" hidden="1" x14ac:dyDescent="0.2">
      <c r="B766" s="82"/>
      <c r="C766" s="83" t="s">
        <v>681</v>
      </c>
      <c r="D766" s="84" t="s">
        <v>36</v>
      </c>
    </row>
    <row r="767" spans="2:4" ht="14.25" hidden="1" x14ac:dyDescent="0.2">
      <c r="B767" s="82"/>
      <c r="C767" s="83" t="s">
        <v>682</v>
      </c>
      <c r="D767" s="84" t="s">
        <v>36</v>
      </c>
    </row>
    <row r="768" spans="2:4" ht="14.25" hidden="1" x14ac:dyDescent="0.2">
      <c r="B768" s="82"/>
      <c r="C768" s="83" t="s">
        <v>683</v>
      </c>
      <c r="D768" s="84" t="s">
        <v>36</v>
      </c>
    </row>
    <row r="769" spans="2:4" ht="14.25" hidden="1" x14ac:dyDescent="0.2">
      <c r="B769" s="82"/>
      <c r="C769" s="83" t="s">
        <v>684</v>
      </c>
      <c r="D769" s="84" t="s">
        <v>685</v>
      </c>
    </row>
    <row r="770" spans="2:4" ht="14.25" hidden="1" x14ac:dyDescent="0.2">
      <c r="B770" s="82"/>
      <c r="C770" s="83" t="s">
        <v>466</v>
      </c>
      <c r="D770" s="84" t="s">
        <v>36</v>
      </c>
    </row>
    <row r="771" spans="2:4" ht="14.25" hidden="1" x14ac:dyDescent="0.2">
      <c r="B771" s="82"/>
      <c r="C771" s="83" t="s">
        <v>686</v>
      </c>
      <c r="D771" s="84" t="s">
        <v>36</v>
      </c>
    </row>
    <row r="772" spans="2:4" ht="14.25" hidden="1" x14ac:dyDescent="0.2">
      <c r="B772" s="82"/>
      <c r="C772" s="83" t="s">
        <v>687</v>
      </c>
      <c r="D772" s="84" t="s">
        <v>36</v>
      </c>
    </row>
    <row r="773" spans="2:4" ht="14.25" hidden="1" x14ac:dyDescent="0.2">
      <c r="B773" s="82"/>
      <c r="C773" s="83" t="s">
        <v>688</v>
      </c>
      <c r="D773" s="84" t="s">
        <v>36</v>
      </c>
    </row>
    <row r="774" spans="2:4" ht="14.25" hidden="1" x14ac:dyDescent="0.2">
      <c r="B774" s="82"/>
      <c r="C774" s="83" t="s">
        <v>689</v>
      </c>
      <c r="D774" s="84" t="s">
        <v>531</v>
      </c>
    </row>
    <row r="775" spans="2:4" ht="14.25" hidden="1" x14ac:dyDescent="0.2">
      <c r="B775" s="82"/>
      <c r="C775" s="83" t="s">
        <v>690</v>
      </c>
      <c r="D775" s="84" t="s">
        <v>36</v>
      </c>
    </row>
    <row r="776" spans="2:4" ht="14.25" hidden="1" x14ac:dyDescent="0.2">
      <c r="B776" s="82"/>
      <c r="C776" s="83" t="s">
        <v>691</v>
      </c>
      <c r="D776" s="84" t="s">
        <v>36</v>
      </c>
    </row>
    <row r="777" spans="2:4" ht="14.25" hidden="1" x14ac:dyDescent="0.2">
      <c r="B777" s="82"/>
      <c r="C777" s="83" t="s">
        <v>692</v>
      </c>
      <c r="D777" s="84" t="s">
        <v>205</v>
      </c>
    </row>
    <row r="778" spans="2:4" ht="14.25" hidden="1" x14ac:dyDescent="0.2">
      <c r="B778" s="82"/>
      <c r="C778" s="83" t="s">
        <v>693</v>
      </c>
      <c r="D778" s="84" t="s">
        <v>36</v>
      </c>
    </row>
    <row r="779" spans="2:4" ht="14.25" hidden="1" x14ac:dyDescent="0.2">
      <c r="B779" s="82"/>
      <c r="C779" s="83" t="s">
        <v>694</v>
      </c>
      <c r="D779" s="84" t="s">
        <v>36</v>
      </c>
    </row>
    <row r="780" spans="2:4" ht="14.25" hidden="1" x14ac:dyDescent="0.2">
      <c r="B780" s="82"/>
      <c r="C780" s="83" t="s">
        <v>695</v>
      </c>
      <c r="D780" s="84" t="s">
        <v>36</v>
      </c>
    </row>
    <row r="781" spans="2:4" ht="14.25" hidden="1" x14ac:dyDescent="0.2">
      <c r="B781" s="82"/>
      <c r="C781" s="83" t="s">
        <v>696</v>
      </c>
      <c r="D781" s="84" t="s">
        <v>36</v>
      </c>
    </row>
    <row r="782" spans="2:4" ht="14.25" hidden="1" x14ac:dyDescent="0.2">
      <c r="B782" s="82"/>
      <c r="C782" s="83" t="s">
        <v>697</v>
      </c>
      <c r="D782" s="84" t="s">
        <v>36</v>
      </c>
    </row>
    <row r="783" spans="2:4" ht="14.25" hidden="1" x14ac:dyDescent="0.2">
      <c r="B783" s="82"/>
      <c r="C783" s="83" t="s">
        <v>79</v>
      </c>
      <c r="D783" s="84" t="s">
        <v>36</v>
      </c>
    </row>
    <row r="784" spans="2:4" ht="14.25" hidden="1" x14ac:dyDescent="0.2">
      <c r="B784" s="82"/>
      <c r="C784" s="83" t="s">
        <v>698</v>
      </c>
      <c r="D784" s="84" t="s">
        <v>699</v>
      </c>
    </row>
    <row r="785" spans="2:4" ht="14.25" hidden="1" x14ac:dyDescent="0.2">
      <c r="B785" s="82"/>
      <c r="C785" s="83" t="s">
        <v>700</v>
      </c>
      <c r="D785" s="84" t="s">
        <v>699</v>
      </c>
    </row>
    <row r="786" spans="2:4" ht="14.25" hidden="1" x14ac:dyDescent="0.2">
      <c r="B786" s="82"/>
      <c r="C786" s="83" t="s">
        <v>701</v>
      </c>
      <c r="D786" s="84" t="s">
        <v>699</v>
      </c>
    </row>
    <row r="787" spans="2:4" ht="14.25" hidden="1" x14ac:dyDescent="0.2">
      <c r="B787" s="82"/>
      <c r="C787" s="85" t="s">
        <v>702</v>
      </c>
      <c r="D787" s="86" t="s">
        <v>307</v>
      </c>
    </row>
    <row r="788" spans="2:4" ht="14.25" hidden="1" x14ac:dyDescent="0.2">
      <c r="B788" s="82"/>
      <c r="C788" s="83" t="s">
        <v>703</v>
      </c>
      <c r="D788" s="84" t="s">
        <v>36</v>
      </c>
    </row>
    <row r="789" spans="2:4" ht="14.25" hidden="1" x14ac:dyDescent="0.2">
      <c r="B789" s="82"/>
      <c r="C789" s="83" t="s">
        <v>704</v>
      </c>
      <c r="D789" s="84" t="s">
        <v>36</v>
      </c>
    </row>
    <row r="790" spans="2:4" ht="14.25" hidden="1" x14ac:dyDescent="0.2">
      <c r="B790" s="82"/>
      <c r="C790" s="83" t="s">
        <v>705</v>
      </c>
      <c r="D790" s="84" t="s">
        <v>36</v>
      </c>
    </row>
    <row r="791" spans="2:4" ht="14.25" hidden="1" x14ac:dyDescent="0.2">
      <c r="B791" s="82"/>
      <c r="C791" s="83" t="s">
        <v>706</v>
      </c>
      <c r="D791" s="84" t="s">
        <v>36</v>
      </c>
    </row>
    <row r="792" spans="2:4" ht="14.25" hidden="1" x14ac:dyDescent="0.2">
      <c r="B792" s="82"/>
      <c r="C792" s="83" t="s">
        <v>707</v>
      </c>
      <c r="D792" s="84" t="s">
        <v>36</v>
      </c>
    </row>
    <row r="793" spans="2:4" ht="14.25" hidden="1" x14ac:dyDescent="0.2">
      <c r="B793" s="82"/>
      <c r="C793" s="83" t="s">
        <v>708</v>
      </c>
      <c r="D793" s="84" t="s">
        <v>36</v>
      </c>
    </row>
    <row r="794" spans="2:4" ht="14.25" hidden="1" x14ac:dyDescent="0.2">
      <c r="B794" s="82"/>
      <c r="C794" s="83" t="s">
        <v>709</v>
      </c>
      <c r="D794" s="84" t="s">
        <v>36</v>
      </c>
    </row>
    <row r="795" spans="2:4" ht="14.25" hidden="1" x14ac:dyDescent="0.2">
      <c r="B795" s="82"/>
      <c r="C795" s="83" t="s">
        <v>710</v>
      </c>
      <c r="D795" s="84" t="s">
        <v>36</v>
      </c>
    </row>
    <row r="796" spans="2:4" ht="14.25" hidden="1" x14ac:dyDescent="0.2">
      <c r="B796" s="82"/>
      <c r="C796" s="83" t="s">
        <v>711</v>
      </c>
      <c r="D796" s="84" t="s">
        <v>712</v>
      </c>
    </row>
    <row r="797" spans="2:4" ht="14.25" hidden="1" x14ac:dyDescent="0.2">
      <c r="B797" s="82"/>
      <c r="C797" s="83" t="s">
        <v>713</v>
      </c>
      <c r="D797" s="84" t="s">
        <v>36</v>
      </c>
    </row>
    <row r="798" spans="2:4" ht="14.25" hidden="1" x14ac:dyDescent="0.2">
      <c r="B798" s="82"/>
      <c r="C798" s="83" t="s">
        <v>714</v>
      </c>
      <c r="D798" s="84" t="s">
        <v>36</v>
      </c>
    </row>
    <row r="799" spans="2:4" ht="14.25" hidden="1" x14ac:dyDescent="0.2">
      <c r="B799" s="82"/>
      <c r="C799" s="83" t="s">
        <v>715</v>
      </c>
      <c r="D799" s="84" t="s">
        <v>716</v>
      </c>
    </row>
    <row r="800" spans="2:4" ht="14.25" hidden="1" x14ac:dyDescent="0.2">
      <c r="B800" s="82"/>
      <c r="C800" s="83" t="s">
        <v>717</v>
      </c>
      <c r="D800" s="84" t="s">
        <v>36</v>
      </c>
    </row>
    <row r="801" spans="2:4" ht="14.25" hidden="1" x14ac:dyDescent="0.2">
      <c r="B801" s="82"/>
      <c r="C801" s="83" t="s">
        <v>718</v>
      </c>
      <c r="D801" s="84" t="s">
        <v>36</v>
      </c>
    </row>
    <row r="802" spans="2:4" ht="14.25" hidden="1" x14ac:dyDescent="0.2">
      <c r="B802" s="82"/>
      <c r="C802" s="83" t="s">
        <v>719</v>
      </c>
      <c r="D802" s="84" t="s">
        <v>36</v>
      </c>
    </row>
    <row r="803" spans="2:4" ht="14.25" hidden="1" x14ac:dyDescent="0.2">
      <c r="B803" s="82"/>
      <c r="C803" s="83" t="s">
        <v>720</v>
      </c>
      <c r="D803" s="84" t="s">
        <v>36</v>
      </c>
    </row>
    <row r="804" spans="2:4" ht="14.25" hidden="1" x14ac:dyDescent="0.2">
      <c r="B804" s="82"/>
      <c r="C804" s="83" t="s">
        <v>721</v>
      </c>
      <c r="D804" s="84" t="s">
        <v>36</v>
      </c>
    </row>
    <row r="805" spans="2:4" ht="14.25" hidden="1" x14ac:dyDescent="0.2">
      <c r="B805" s="82"/>
      <c r="C805" s="83" t="s">
        <v>722</v>
      </c>
      <c r="D805" s="84" t="s">
        <v>36</v>
      </c>
    </row>
    <row r="806" spans="2:4" ht="14.25" hidden="1" x14ac:dyDescent="0.2">
      <c r="B806" s="82"/>
      <c r="C806" s="83" t="s">
        <v>723</v>
      </c>
      <c r="D806" s="84" t="s">
        <v>724</v>
      </c>
    </row>
    <row r="807" spans="2:4" ht="14.25" hidden="1" x14ac:dyDescent="0.2">
      <c r="B807" s="82"/>
      <c r="C807" s="83" t="s">
        <v>725</v>
      </c>
      <c r="D807" s="84" t="s">
        <v>36</v>
      </c>
    </row>
    <row r="808" spans="2:4" ht="14.25" hidden="1" x14ac:dyDescent="0.2">
      <c r="B808" s="82"/>
      <c r="C808" s="83" t="s">
        <v>726</v>
      </c>
      <c r="D808" s="84" t="s">
        <v>36</v>
      </c>
    </row>
    <row r="809" spans="2:4" ht="14.25" hidden="1" x14ac:dyDescent="0.2">
      <c r="B809" s="82"/>
      <c r="C809" s="83" t="s">
        <v>727</v>
      </c>
      <c r="D809" s="84" t="s">
        <v>36</v>
      </c>
    </row>
    <row r="810" spans="2:4" ht="14.25" hidden="1" x14ac:dyDescent="0.2">
      <c r="B810" s="82"/>
      <c r="C810" s="83" t="s">
        <v>728</v>
      </c>
      <c r="D810" s="84" t="s">
        <v>36</v>
      </c>
    </row>
    <row r="811" spans="2:4" ht="14.25" hidden="1" x14ac:dyDescent="0.2">
      <c r="B811" s="82"/>
      <c r="C811" s="83" t="s">
        <v>729</v>
      </c>
      <c r="D811" s="84" t="s">
        <v>730</v>
      </c>
    </row>
    <row r="812" spans="2:4" ht="14.25" hidden="1" x14ac:dyDescent="0.2">
      <c r="B812" s="82"/>
      <c r="C812" s="83" t="s">
        <v>731</v>
      </c>
      <c r="D812" s="84" t="s">
        <v>36</v>
      </c>
    </row>
    <row r="813" spans="2:4" ht="14.25" hidden="1" x14ac:dyDescent="0.2">
      <c r="B813" s="82"/>
      <c r="C813" s="83" t="s">
        <v>732</v>
      </c>
      <c r="D813" s="84" t="s">
        <v>36</v>
      </c>
    </row>
    <row r="814" spans="2:4" ht="14.25" hidden="1" x14ac:dyDescent="0.2">
      <c r="B814" s="82"/>
      <c r="C814" s="83" t="s">
        <v>733</v>
      </c>
      <c r="D814" s="84" t="s">
        <v>36</v>
      </c>
    </row>
    <row r="815" spans="2:4" ht="14.25" hidden="1" x14ac:dyDescent="0.2">
      <c r="B815" s="82"/>
      <c r="C815" s="83" t="s">
        <v>734</v>
      </c>
      <c r="D815" s="84" t="s">
        <v>36</v>
      </c>
    </row>
    <row r="816" spans="2:4" ht="14.25" hidden="1" x14ac:dyDescent="0.2">
      <c r="B816" s="82"/>
      <c r="C816" s="85" t="s">
        <v>735</v>
      </c>
      <c r="D816" s="86" t="s">
        <v>36</v>
      </c>
    </row>
    <row r="817" spans="2:4" ht="14.25" hidden="1" x14ac:dyDescent="0.2">
      <c r="B817" s="82"/>
      <c r="C817" s="83" t="s">
        <v>736</v>
      </c>
      <c r="D817" s="84" t="s">
        <v>36</v>
      </c>
    </row>
    <row r="818" spans="2:4" ht="14.25" hidden="1" x14ac:dyDescent="0.2">
      <c r="B818" s="82"/>
      <c r="C818" s="83" t="s">
        <v>737</v>
      </c>
      <c r="D818" s="84" t="s">
        <v>36</v>
      </c>
    </row>
    <row r="819" spans="2:4" ht="14.25" hidden="1" x14ac:dyDescent="0.2">
      <c r="B819" s="82"/>
      <c r="C819" s="83" t="s">
        <v>738</v>
      </c>
      <c r="D819" s="84" t="s">
        <v>36</v>
      </c>
    </row>
    <row r="820" spans="2:4" ht="14.25" hidden="1" x14ac:dyDescent="0.2">
      <c r="B820" s="82"/>
      <c r="C820" s="83" t="s">
        <v>739</v>
      </c>
      <c r="D820" s="84" t="s">
        <v>36</v>
      </c>
    </row>
    <row r="821" spans="2:4" ht="14.25" hidden="1" x14ac:dyDescent="0.2">
      <c r="B821" s="82"/>
      <c r="C821" s="83" t="s">
        <v>740</v>
      </c>
      <c r="D821" s="84" t="s">
        <v>36</v>
      </c>
    </row>
    <row r="822" spans="2:4" ht="14.25" hidden="1" x14ac:dyDescent="0.2">
      <c r="B822" s="82"/>
      <c r="C822" s="83" t="s">
        <v>741</v>
      </c>
      <c r="D822" s="84" t="s">
        <v>36</v>
      </c>
    </row>
    <row r="823" spans="2:4" ht="14.25" hidden="1" x14ac:dyDescent="0.2">
      <c r="B823" s="82"/>
      <c r="C823" s="83" t="s">
        <v>742</v>
      </c>
      <c r="D823" s="84" t="s">
        <v>36</v>
      </c>
    </row>
    <row r="824" spans="2:4" ht="14.25" hidden="1" x14ac:dyDescent="0.2">
      <c r="B824" s="82"/>
      <c r="C824" s="83" t="s">
        <v>743</v>
      </c>
      <c r="D824" s="84" t="s">
        <v>36</v>
      </c>
    </row>
    <row r="825" spans="2:4" ht="14.25" hidden="1" x14ac:dyDescent="0.2">
      <c r="B825" s="82"/>
      <c r="C825" s="83" t="s">
        <v>744</v>
      </c>
      <c r="D825" s="84" t="s">
        <v>36</v>
      </c>
    </row>
    <row r="826" spans="2:4" ht="14.25" hidden="1" x14ac:dyDescent="0.2">
      <c r="B826" s="82"/>
      <c r="C826" s="83" t="s">
        <v>745</v>
      </c>
      <c r="D826" s="84" t="s">
        <v>36</v>
      </c>
    </row>
    <row r="827" spans="2:4" ht="14.25" hidden="1" x14ac:dyDescent="0.2">
      <c r="B827" s="82"/>
      <c r="C827" s="83" t="s">
        <v>746</v>
      </c>
      <c r="D827" s="84" t="s">
        <v>36</v>
      </c>
    </row>
    <row r="828" spans="2:4" ht="14.25" hidden="1" x14ac:dyDescent="0.2">
      <c r="B828" s="82"/>
      <c r="C828" s="83" t="s">
        <v>747</v>
      </c>
      <c r="D828" s="84" t="s">
        <v>36</v>
      </c>
    </row>
    <row r="829" spans="2:4" ht="14.25" hidden="1" x14ac:dyDescent="0.2">
      <c r="B829" s="82"/>
      <c r="C829" s="83" t="s">
        <v>748</v>
      </c>
      <c r="D829" s="84" t="s">
        <v>36</v>
      </c>
    </row>
    <row r="830" spans="2:4" ht="14.25" hidden="1" x14ac:dyDescent="0.2">
      <c r="B830" s="82"/>
      <c r="C830" s="83" t="s">
        <v>749</v>
      </c>
      <c r="D830" s="84" t="s">
        <v>36</v>
      </c>
    </row>
    <row r="831" spans="2:4" ht="14.25" hidden="1" x14ac:dyDescent="0.2">
      <c r="B831" s="82"/>
      <c r="C831" s="83" t="s">
        <v>196</v>
      </c>
      <c r="D831" s="84" t="s">
        <v>36</v>
      </c>
    </row>
    <row r="832" spans="2:4" ht="14.25" hidden="1" x14ac:dyDescent="0.2">
      <c r="B832" s="82"/>
      <c r="C832" s="83" t="s">
        <v>750</v>
      </c>
      <c r="D832" s="84" t="s">
        <v>36</v>
      </c>
    </row>
    <row r="833" spans="2:4" ht="14.25" hidden="1" x14ac:dyDescent="0.2">
      <c r="B833" s="82"/>
      <c r="C833" s="83" t="s">
        <v>751</v>
      </c>
      <c r="D833" s="84" t="s">
        <v>36</v>
      </c>
    </row>
    <row r="834" spans="2:4" ht="14.25" hidden="1" x14ac:dyDescent="0.2">
      <c r="B834" s="82"/>
      <c r="C834" s="83" t="s">
        <v>752</v>
      </c>
      <c r="D834" s="84" t="s">
        <v>36</v>
      </c>
    </row>
    <row r="835" spans="2:4" ht="14.25" hidden="1" x14ac:dyDescent="0.2">
      <c r="B835" s="82"/>
      <c r="C835" s="83" t="s">
        <v>753</v>
      </c>
      <c r="D835" s="84" t="s">
        <v>36</v>
      </c>
    </row>
    <row r="836" spans="2:4" ht="14.25" hidden="1" x14ac:dyDescent="0.2">
      <c r="B836" s="82"/>
      <c r="C836" s="83" t="s">
        <v>754</v>
      </c>
      <c r="D836" s="84" t="s">
        <v>36</v>
      </c>
    </row>
    <row r="837" spans="2:4" ht="14.25" hidden="1" x14ac:dyDescent="0.2">
      <c r="B837" s="82"/>
      <c r="C837" s="83" t="s">
        <v>755</v>
      </c>
      <c r="D837" s="84" t="s">
        <v>36</v>
      </c>
    </row>
    <row r="838" spans="2:4" ht="14.25" hidden="1" x14ac:dyDescent="0.2">
      <c r="B838" s="82"/>
      <c r="C838" s="83" t="s">
        <v>756</v>
      </c>
      <c r="D838" s="84" t="s">
        <v>36</v>
      </c>
    </row>
    <row r="839" spans="2:4" ht="14.25" hidden="1" x14ac:dyDescent="0.2">
      <c r="B839" s="82"/>
      <c r="C839" s="83" t="s">
        <v>757</v>
      </c>
      <c r="D839" s="84" t="s">
        <v>758</v>
      </c>
    </row>
    <row r="840" spans="2:4" ht="14.25" hidden="1" x14ac:dyDescent="0.2">
      <c r="B840" s="82"/>
      <c r="C840" s="83" t="s">
        <v>759</v>
      </c>
      <c r="D840" s="84" t="s">
        <v>36</v>
      </c>
    </row>
    <row r="841" spans="2:4" ht="14.25" hidden="1" x14ac:dyDescent="0.2">
      <c r="B841" s="82"/>
      <c r="C841" s="83" t="s">
        <v>760</v>
      </c>
      <c r="D841" s="84" t="s">
        <v>36</v>
      </c>
    </row>
    <row r="842" spans="2:4" ht="14.25" hidden="1" x14ac:dyDescent="0.2">
      <c r="B842" s="82"/>
      <c r="C842" s="83" t="s">
        <v>761</v>
      </c>
      <c r="D842" s="84" t="s">
        <v>758</v>
      </c>
    </row>
    <row r="843" spans="2:4" ht="14.25" hidden="1" x14ac:dyDescent="0.2">
      <c r="B843" s="82"/>
      <c r="C843" s="83" t="s">
        <v>762</v>
      </c>
      <c r="D843" s="84" t="s">
        <v>36</v>
      </c>
    </row>
    <row r="844" spans="2:4" ht="14.25" hidden="1" x14ac:dyDescent="0.2">
      <c r="B844" s="82"/>
      <c r="C844" s="83" t="s">
        <v>763</v>
      </c>
      <c r="D844" s="84" t="s">
        <v>36</v>
      </c>
    </row>
    <row r="845" spans="2:4" ht="14.25" hidden="1" x14ac:dyDescent="0.2">
      <c r="B845" s="82"/>
      <c r="C845" s="83" t="s">
        <v>764</v>
      </c>
      <c r="D845" s="84" t="s">
        <v>36</v>
      </c>
    </row>
    <row r="846" spans="2:4" ht="14.25" hidden="1" x14ac:dyDescent="0.2">
      <c r="B846" s="82"/>
      <c r="C846" s="83" t="s">
        <v>765</v>
      </c>
      <c r="D846" s="84" t="s">
        <v>36</v>
      </c>
    </row>
    <row r="847" spans="2:4" ht="14.25" hidden="1" x14ac:dyDescent="0.2">
      <c r="B847" s="82"/>
      <c r="C847" s="85" t="s">
        <v>766</v>
      </c>
      <c r="D847" s="84" t="s">
        <v>36</v>
      </c>
    </row>
    <row r="848" spans="2:4" ht="14.25" hidden="1" x14ac:dyDescent="0.2">
      <c r="B848" s="82"/>
      <c r="C848" s="83" t="s">
        <v>767</v>
      </c>
      <c r="D848" s="84" t="s">
        <v>36</v>
      </c>
    </row>
    <row r="849" spans="2:4" ht="14.25" hidden="1" x14ac:dyDescent="0.2">
      <c r="B849" s="82"/>
      <c r="C849" s="83" t="s">
        <v>768</v>
      </c>
      <c r="D849" s="84" t="s">
        <v>36</v>
      </c>
    </row>
    <row r="850" spans="2:4" ht="14.25" hidden="1" x14ac:dyDescent="0.2">
      <c r="B850" s="82"/>
      <c r="C850" s="83" t="s">
        <v>769</v>
      </c>
      <c r="D850" s="84" t="s">
        <v>36</v>
      </c>
    </row>
    <row r="851" spans="2:4" ht="14.25" hidden="1" x14ac:dyDescent="0.2">
      <c r="B851" s="82"/>
      <c r="C851" s="83" t="s">
        <v>770</v>
      </c>
      <c r="D851" s="84" t="s">
        <v>36</v>
      </c>
    </row>
    <row r="852" spans="2:4" ht="14.25" hidden="1" x14ac:dyDescent="0.2">
      <c r="B852" s="82"/>
      <c r="C852" s="83" t="s">
        <v>771</v>
      </c>
      <c r="D852" s="84" t="s">
        <v>36</v>
      </c>
    </row>
    <row r="853" spans="2:4" ht="14.25" hidden="1" x14ac:dyDescent="0.2">
      <c r="B853" s="82"/>
      <c r="C853" s="83" t="s">
        <v>772</v>
      </c>
      <c r="D853" s="84" t="s">
        <v>36</v>
      </c>
    </row>
    <row r="854" spans="2:4" ht="14.25" hidden="1" x14ac:dyDescent="0.2">
      <c r="B854" s="82"/>
      <c r="C854" s="83" t="s">
        <v>773</v>
      </c>
      <c r="D854" s="84" t="s">
        <v>36</v>
      </c>
    </row>
    <row r="855" spans="2:4" ht="14.25" hidden="1" x14ac:dyDescent="0.2">
      <c r="B855" s="82"/>
      <c r="C855" s="83" t="s">
        <v>774</v>
      </c>
      <c r="D855" s="84" t="s">
        <v>36</v>
      </c>
    </row>
    <row r="856" spans="2:4" ht="14.25" hidden="1" x14ac:dyDescent="0.2">
      <c r="B856" s="82"/>
      <c r="C856" s="83" t="s">
        <v>775</v>
      </c>
      <c r="D856" s="84" t="s">
        <v>776</v>
      </c>
    </row>
    <row r="857" spans="2:4" ht="14.25" hidden="1" x14ac:dyDescent="0.2">
      <c r="B857" s="82"/>
      <c r="C857" s="83" t="s">
        <v>777</v>
      </c>
      <c r="D857" s="84" t="s">
        <v>36</v>
      </c>
    </row>
    <row r="858" spans="2:4" ht="14.25" hidden="1" x14ac:dyDescent="0.2">
      <c r="B858" s="82"/>
      <c r="C858" s="83" t="s">
        <v>778</v>
      </c>
      <c r="D858" s="84" t="s">
        <v>36</v>
      </c>
    </row>
    <row r="859" spans="2:4" ht="14.25" hidden="1" x14ac:dyDescent="0.2">
      <c r="B859" s="82"/>
      <c r="C859" s="83" t="s">
        <v>779</v>
      </c>
      <c r="D859" s="84" t="s">
        <v>36</v>
      </c>
    </row>
    <row r="860" spans="2:4" ht="14.25" hidden="1" x14ac:dyDescent="0.2">
      <c r="B860" s="82"/>
      <c r="C860" s="83" t="s">
        <v>780</v>
      </c>
      <c r="D860" s="84" t="s">
        <v>36</v>
      </c>
    </row>
    <row r="861" spans="2:4" ht="14.25" hidden="1" x14ac:dyDescent="0.2">
      <c r="B861" s="82"/>
      <c r="C861" s="83" t="s">
        <v>781</v>
      </c>
      <c r="D861" s="84" t="s">
        <v>36</v>
      </c>
    </row>
    <row r="862" spans="2:4" ht="14.25" hidden="1" x14ac:dyDescent="0.2">
      <c r="B862" s="82"/>
      <c r="C862" s="85" t="s">
        <v>782</v>
      </c>
      <c r="D862" s="86" t="s">
        <v>36</v>
      </c>
    </row>
    <row r="863" spans="2:4" ht="14.25" hidden="1" x14ac:dyDescent="0.2">
      <c r="B863" s="82"/>
      <c r="C863" s="83" t="s">
        <v>783</v>
      </c>
      <c r="D863" s="84" t="s">
        <v>36</v>
      </c>
    </row>
    <row r="864" spans="2:4" ht="14.25" hidden="1" x14ac:dyDescent="0.2">
      <c r="B864" s="82"/>
      <c r="C864" s="83" t="s">
        <v>784</v>
      </c>
      <c r="D864" s="84" t="s">
        <v>36</v>
      </c>
    </row>
    <row r="865" spans="2:4" ht="14.25" hidden="1" x14ac:dyDescent="0.2">
      <c r="B865" s="82"/>
      <c r="C865" s="83" t="s">
        <v>785</v>
      </c>
      <c r="D865" s="84" t="s">
        <v>36</v>
      </c>
    </row>
    <row r="866" spans="2:4" ht="14.25" hidden="1" x14ac:dyDescent="0.2">
      <c r="B866" s="82"/>
      <c r="C866" s="83" t="s">
        <v>786</v>
      </c>
      <c r="D866" s="84" t="s">
        <v>36</v>
      </c>
    </row>
    <row r="867" spans="2:4" ht="14.25" hidden="1" x14ac:dyDescent="0.2">
      <c r="B867" s="82"/>
      <c r="C867" s="83" t="s">
        <v>787</v>
      </c>
      <c r="D867" s="84" t="s">
        <v>36</v>
      </c>
    </row>
    <row r="868" spans="2:4" ht="14.25" hidden="1" x14ac:dyDescent="0.2">
      <c r="B868" s="82"/>
      <c r="C868" s="83" t="s">
        <v>788</v>
      </c>
      <c r="D868" s="84" t="s">
        <v>36</v>
      </c>
    </row>
    <row r="869" spans="2:4" ht="14.25" hidden="1" x14ac:dyDescent="0.2">
      <c r="B869" s="82"/>
      <c r="C869" s="83" t="s">
        <v>789</v>
      </c>
      <c r="D869" s="84" t="s">
        <v>414</v>
      </c>
    </row>
    <row r="870" spans="2:4" ht="14.25" hidden="1" x14ac:dyDescent="0.2">
      <c r="B870" s="82"/>
      <c r="C870" s="83" t="s">
        <v>790</v>
      </c>
      <c r="D870" s="84" t="s">
        <v>791</v>
      </c>
    </row>
    <row r="871" spans="2:4" ht="14.25" hidden="1" x14ac:dyDescent="0.2">
      <c r="B871" s="82"/>
      <c r="C871" s="83" t="s">
        <v>792</v>
      </c>
      <c r="D871" s="84" t="s">
        <v>36</v>
      </c>
    </row>
    <row r="872" spans="2:4" ht="14.25" hidden="1" x14ac:dyDescent="0.2">
      <c r="B872" s="82"/>
      <c r="C872" s="83" t="s">
        <v>793</v>
      </c>
      <c r="D872" s="84" t="s">
        <v>36</v>
      </c>
    </row>
    <row r="873" spans="2:4" ht="14.25" hidden="1" x14ac:dyDescent="0.2">
      <c r="B873" s="82"/>
      <c r="C873" s="83" t="s">
        <v>794</v>
      </c>
      <c r="D873" s="84" t="s">
        <v>36</v>
      </c>
    </row>
    <row r="874" spans="2:4" ht="14.25" hidden="1" x14ac:dyDescent="0.2">
      <c r="B874" s="82"/>
      <c r="C874" s="83" t="s">
        <v>795</v>
      </c>
      <c r="D874" s="84" t="s">
        <v>36</v>
      </c>
    </row>
    <row r="875" spans="2:4" ht="14.25" hidden="1" x14ac:dyDescent="0.2">
      <c r="B875" s="82"/>
      <c r="C875" s="83" t="s">
        <v>796</v>
      </c>
      <c r="D875" s="84" t="s">
        <v>36</v>
      </c>
    </row>
    <row r="876" spans="2:4" ht="14.25" hidden="1" x14ac:dyDescent="0.2">
      <c r="B876" s="82"/>
      <c r="C876" s="85" t="s">
        <v>797</v>
      </c>
      <c r="D876" s="86" t="s">
        <v>798</v>
      </c>
    </row>
    <row r="877" spans="2:4" ht="14.25" hidden="1" x14ac:dyDescent="0.2">
      <c r="B877" s="82"/>
      <c r="C877" s="83" t="s">
        <v>799</v>
      </c>
      <c r="D877" s="84" t="s">
        <v>798</v>
      </c>
    </row>
    <row r="878" spans="2:4" ht="14.25" hidden="1" x14ac:dyDescent="0.2">
      <c r="B878" s="82"/>
      <c r="C878" s="83" t="s">
        <v>800</v>
      </c>
      <c r="D878" s="84" t="s">
        <v>801</v>
      </c>
    </row>
    <row r="879" spans="2:4" ht="14.25" hidden="1" x14ac:dyDescent="0.2">
      <c r="B879" s="82"/>
      <c r="C879" s="83" t="s">
        <v>802</v>
      </c>
      <c r="D879" s="84" t="s">
        <v>801</v>
      </c>
    </row>
    <row r="880" spans="2:4" ht="14.25" hidden="1" x14ac:dyDescent="0.2">
      <c r="B880" s="82"/>
      <c r="C880" s="83" t="s">
        <v>803</v>
      </c>
      <c r="D880" s="84" t="s">
        <v>804</v>
      </c>
    </row>
    <row r="881" spans="2:4" ht="14.25" hidden="1" x14ac:dyDescent="0.2">
      <c r="B881" s="82"/>
      <c r="C881" s="83" t="s">
        <v>805</v>
      </c>
      <c r="D881" s="84" t="s">
        <v>804</v>
      </c>
    </row>
    <row r="882" spans="2:4" ht="14.25" hidden="1" x14ac:dyDescent="0.2">
      <c r="B882" s="82"/>
      <c r="C882" s="83" t="s">
        <v>806</v>
      </c>
      <c r="D882" s="84" t="s">
        <v>804</v>
      </c>
    </row>
    <row r="883" spans="2:4" ht="14.25" hidden="1" x14ac:dyDescent="0.2">
      <c r="B883" s="82"/>
      <c r="C883" s="83" t="s">
        <v>807</v>
      </c>
      <c r="D883" s="84" t="s">
        <v>808</v>
      </c>
    </row>
    <row r="884" spans="2:4" ht="14.25" hidden="1" x14ac:dyDescent="0.2">
      <c r="B884" s="82"/>
      <c r="C884" s="83" t="s">
        <v>809</v>
      </c>
      <c r="D884" s="84" t="s">
        <v>36</v>
      </c>
    </row>
    <row r="885" spans="2:4" ht="14.25" hidden="1" x14ac:dyDescent="0.2">
      <c r="B885" s="82"/>
      <c r="C885" s="83" t="s">
        <v>810</v>
      </c>
      <c r="D885" s="84" t="s">
        <v>36</v>
      </c>
    </row>
    <row r="886" spans="2:4" ht="14.25" hidden="1" x14ac:dyDescent="0.2">
      <c r="B886" s="82"/>
      <c r="C886" s="83" t="s">
        <v>811</v>
      </c>
      <c r="D886" s="84" t="s">
        <v>812</v>
      </c>
    </row>
    <row r="887" spans="2:4" ht="14.25" hidden="1" x14ac:dyDescent="0.2">
      <c r="B887" s="82"/>
      <c r="C887" s="83" t="s">
        <v>813</v>
      </c>
      <c r="D887" s="84" t="s">
        <v>812</v>
      </c>
    </row>
    <row r="888" spans="2:4" ht="14.25" hidden="1" x14ac:dyDescent="0.2">
      <c r="B888" s="82"/>
      <c r="C888" s="83" t="s">
        <v>814</v>
      </c>
      <c r="D888" s="84" t="s">
        <v>36</v>
      </c>
    </row>
    <row r="889" spans="2:4" ht="14.25" hidden="1" x14ac:dyDescent="0.2">
      <c r="B889" s="82"/>
      <c r="C889" s="83" t="s">
        <v>815</v>
      </c>
      <c r="D889" s="84" t="s">
        <v>36</v>
      </c>
    </row>
    <row r="890" spans="2:4" ht="14.25" hidden="1" x14ac:dyDescent="0.2">
      <c r="B890" s="82"/>
      <c r="C890" s="83" t="s">
        <v>816</v>
      </c>
      <c r="D890" s="84" t="s">
        <v>36</v>
      </c>
    </row>
    <row r="891" spans="2:4" ht="14.25" hidden="1" x14ac:dyDescent="0.2">
      <c r="B891" s="82"/>
      <c r="C891" s="83" t="s">
        <v>817</v>
      </c>
      <c r="D891" s="84" t="s">
        <v>36</v>
      </c>
    </row>
    <row r="892" spans="2:4" ht="14.25" hidden="1" x14ac:dyDescent="0.2">
      <c r="B892" s="82"/>
      <c r="C892" s="83" t="s">
        <v>818</v>
      </c>
      <c r="D892" s="84" t="s">
        <v>36</v>
      </c>
    </row>
    <row r="893" spans="2:4" ht="14.25" hidden="1" x14ac:dyDescent="0.2">
      <c r="B893" s="82"/>
      <c r="C893" s="83" t="s">
        <v>819</v>
      </c>
      <c r="D893" s="84" t="s">
        <v>36</v>
      </c>
    </row>
    <row r="894" spans="2:4" ht="14.25" hidden="1" x14ac:dyDescent="0.2">
      <c r="B894" s="82"/>
      <c r="C894" s="83" t="s">
        <v>820</v>
      </c>
      <c r="D894" s="84" t="s">
        <v>36</v>
      </c>
    </row>
    <row r="895" spans="2:4" ht="14.25" hidden="1" x14ac:dyDescent="0.2">
      <c r="B895" s="82"/>
      <c r="C895" s="83" t="s">
        <v>821</v>
      </c>
      <c r="D895" s="84" t="s">
        <v>36</v>
      </c>
    </row>
    <row r="896" spans="2:4" ht="14.25" hidden="1" x14ac:dyDescent="0.2">
      <c r="B896" s="82"/>
      <c r="C896" s="83" t="s">
        <v>822</v>
      </c>
      <c r="D896" s="84" t="s">
        <v>36</v>
      </c>
    </row>
    <row r="897" spans="2:4" ht="14.25" hidden="1" x14ac:dyDescent="0.2">
      <c r="B897" s="82"/>
      <c r="C897" s="83" t="s">
        <v>823</v>
      </c>
      <c r="D897" s="84" t="s">
        <v>36</v>
      </c>
    </row>
    <row r="898" spans="2:4" ht="14.25" hidden="1" x14ac:dyDescent="0.2">
      <c r="B898" s="82"/>
      <c r="C898" s="83" t="s">
        <v>824</v>
      </c>
      <c r="D898" s="84" t="s">
        <v>36</v>
      </c>
    </row>
    <row r="899" spans="2:4" ht="14.25" hidden="1" x14ac:dyDescent="0.2">
      <c r="B899" s="82"/>
      <c r="C899" s="83" t="s">
        <v>825</v>
      </c>
      <c r="D899" s="84" t="s">
        <v>36</v>
      </c>
    </row>
    <row r="900" spans="2:4" ht="14.25" hidden="1" x14ac:dyDescent="0.2">
      <c r="B900" s="82"/>
      <c r="C900" s="83" t="s">
        <v>826</v>
      </c>
      <c r="D900" s="84" t="s">
        <v>36</v>
      </c>
    </row>
    <row r="901" spans="2:4" ht="14.25" hidden="1" x14ac:dyDescent="0.2">
      <c r="B901" s="82"/>
      <c r="C901" s="83" t="s">
        <v>827</v>
      </c>
      <c r="D901" s="84" t="s">
        <v>828</v>
      </c>
    </row>
    <row r="902" spans="2:4" ht="14.25" hidden="1" x14ac:dyDescent="0.2">
      <c r="B902" s="82"/>
      <c r="C902" s="83" t="s">
        <v>829</v>
      </c>
      <c r="D902" s="84" t="s">
        <v>36</v>
      </c>
    </row>
    <row r="903" spans="2:4" ht="14.25" hidden="1" x14ac:dyDescent="0.2">
      <c r="B903" s="82"/>
      <c r="C903" s="83" t="s">
        <v>830</v>
      </c>
      <c r="D903" s="84" t="s">
        <v>831</v>
      </c>
    </row>
    <row r="904" spans="2:4" ht="14.25" hidden="1" x14ac:dyDescent="0.2">
      <c r="B904" s="82"/>
      <c r="C904" s="83" t="s">
        <v>832</v>
      </c>
      <c r="D904" s="84" t="s">
        <v>833</v>
      </c>
    </row>
    <row r="905" spans="2:4" ht="14.25" hidden="1" x14ac:dyDescent="0.2">
      <c r="B905" s="82"/>
      <c r="C905" s="83" t="s">
        <v>834</v>
      </c>
      <c r="D905" s="84" t="s">
        <v>633</v>
      </c>
    </row>
    <row r="906" spans="2:4" ht="14.25" hidden="1" x14ac:dyDescent="0.2">
      <c r="B906" s="82"/>
      <c r="C906" s="83" t="s">
        <v>835</v>
      </c>
      <c r="D906" s="84" t="s">
        <v>36</v>
      </c>
    </row>
    <row r="907" spans="2:4" ht="14.25" hidden="1" x14ac:dyDescent="0.2">
      <c r="B907" s="82"/>
      <c r="C907" s="83" t="s">
        <v>836</v>
      </c>
      <c r="D907" s="84" t="s">
        <v>36</v>
      </c>
    </row>
    <row r="908" spans="2:4" ht="14.25" hidden="1" x14ac:dyDescent="0.2">
      <c r="B908" s="82"/>
      <c r="C908" s="83" t="s">
        <v>837</v>
      </c>
      <c r="D908" s="84" t="s">
        <v>838</v>
      </c>
    </row>
    <row r="909" spans="2:4" ht="14.25" hidden="1" x14ac:dyDescent="0.2">
      <c r="B909" s="82"/>
      <c r="C909" s="83" t="s">
        <v>839</v>
      </c>
      <c r="D909" s="84" t="s">
        <v>36</v>
      </c>
    </row>
    <row r="910" spans="2:4" ht="14.25" hidden="1" x14ac:dyDescent="0.2">
      <c r="B910" s="82"/>
      <c r="C910" s="83" t="s">
        <v>840</v>
      </c>
      <c r="D910" s="84" t="s">
        <v>36</v>
      </c>
    </row>
    <row r="911" spans="2:4" ht="14.25" hidden="1" x14ac:dyDescent="0.2">
      <c r="B911" s="82"/>
      <c r="C911" s="83" t="s">
        <v>841</v>
      </c>
      <c r="D911" s="84" t="s">
        <v>36</v>
      </c>
    </row>
    <row r="912" spans="2:4" ht="14.25" hidden="1" x14ac:dyDescent="0.2">
      <c r="B912" s="82"/>
      <c r="C912" s="83" t="s">
        <v>842</v>
      </c>
      <c r="D912" s="84" t="s">
        <v>36</v>
      </c>
    </row>
    <row r="913" spans="2:4" ht="14.25" hidden="1" x14ac:dyDescent="0.2">
      <c r="B913" s="82"/>
      <c r="C913" s="83" t="s">
        <v>843</v>
      </c>
      <c r="D913" s="84" t="s">
        <v>36</v>
      </c>
    </row>
    <row r="914" spans="2:4" ht="14.25" hidden="1" x14ac:dyDescent="0.2">
      <c r="B914" s="82"/>
      <c r="C914" s="83" t="s">
        <v>844</v>
      </c>
      <c r="D914" s="84" t="s">
        <v>845</v>
      </c>
    </row>
    <row r="915" spans="2:4" ht="14.25" hidden="1" x14ac:dyDescent="0.2">
      <c r="B915" s="82"/>
      <c r="C915" s="83" t="s">
        <v>846</v>
      </c>
      <c r="D915" s="84" t="s">
        <v>845</v>
      </c>
    </row>
    <row r="916" spans="2:4" ht="14.25" hidden="1" x14ac:dyDescent="0.2">
      <c r="B916" s="82"/>
      <c r="C916" s="83" t="s">
        <v>847</v>
      </c>
      <c r="D916" s="84" t="s">
        <v>36</v>
      </c>
    </row>
    <row r="917" spans="2:4" ht="14.25" hidden="1" x14ac:dyDescent="0.2">
      <c r="B917" s="82"/>
      <c r="C917" s="83" t="s">
        <v>848</v>
      </c>
      <c r="D917" s="84" t="s">
        <v>36</v>
      </c>
    </row>
    <row r="918" spans="2:4" ht="14.25" hidden="1" x14ac:dyDescent="0.2">
      <c r="B918" s="82"/>
      <c r="C918" s="83" t="s">
        <v>849</v>
      </c>
      <c r="D918" s="84" t="s">
        <v>430</v>
      </c>
    </row>
    <row r="919" spans="2:4" ht="14.25" hidden="1" x14ac:dyDescent="0.2">
      <c r="B919" s="82"/>
      <c r="C919" s="83" t="s">
        <v>850</v>
      </c>
      <c r="D919" s="84" t="s">
        <v>36</v>
      </c>
    </row>
    <row r="920" spans="2:4" ht="14.25" hidden="1" x14ac:dyDescent="0.2">
      <c r="B920" s="82"/>
      <c r="C920" s="83" t="s">
        <v>851</v>
      </c>
      <c r="D920" s="84" t="s">
        <v>36</v>
      </c>
    </row>
    <row r="921" spans="2:4" ht="14.25" hidden="1" x14ac:dyDescent="0.2">
      <c r="B921" s="82"/>
      <c r="C921" s="83" t="s">
        <v>852</v>
      </c>
      <c r="D921" s="84" t="s">
        <v>36</v>
      </c>
    </row>
    <row r="922" spans="2:4" ht="14.25" hidden="1" x14ac:dyDescent="0.2">
      <c r="B922" s="82"/>
      <c r="C922" s="83" t="s">
        <v>853</v>
      </c>
      <c r="D922" s="84" t="s">
        <v>36</v>
      </c>
    </row>
    <row r="923" spans="2:4" ht="14.25" hidden="1" x14ac:dyDescent="0.2">
      <c r="B923" s="82"/>
      <c r="C923" s="83" t="s">
        <v>854</v>
      </c>
      <c r="D923" s="84" t="s">
        <v>36</v>
      </c>
    </row>
    <row r="924" spans="2:4" ht="14.25" hidden="1" x14ac:dyDescent="0.2">
      <c r="B924" s="82"/>
      <c r="C924" s="83" t="s">
        <v>855</v>
      </c>
      <c r="D924" s="84"/>
    </row>
    <row r="925" spans="2:4" ht="14.25" hidden="1" x14ac:dyDescent="0.2">
      <c r="B925" s="82"/>
      <c r="C925" s="83" t="s">
        <v>856</v>
      </c>
      <c r="D925" s="84" t="s">
        <v>36</v>
      </c>
    </row>
    <row r="926" spans="2:4" ht="14.25" hidden="1" x14ac:dyDescent="0.2">
      <c r="B926" s="82"/>
      <c r="C926" s="83" t="s">
        <v>857</v>
      </c>
      <c r="D926" s="84" t="s">
        <v>858</v>
      </c>
    </row>
    <row r="927" spans="2:4" ht="14.25" hidden="1" x14ac:dyDescent="0.2">
      <c r="B927" s="82"/>
      <c r="C927" s="83" t="s">
        <v>859</v>
      </c>
      <c r="D927" s="84" t="s">
        <v>36</v>
      </c>
    </row>
    <row r="928" spans="2:4" ht="14.25" hidden="1" x14ac:dyDescent="0.2">
      <c r="B928" s="82"/>
      <c r="C928" s="83" t="s">
        <v>860</v>
      </c>
      <c r="D928" s="84" t="s">
        <v>36</v>
      </c>
    </row>
    <row r="929" spans="2:4" ht="14.25" hidden="1" x14ac:dyDescent="0.2">
      <c r="B929" s="82"/>
      <c r="C929" s="83" t="s">
        <v>861</v>
      </c>
      <c r="D929" s="84" t="s">
        <v>862</v>
      </c>
    </row>
    <row r="930" spans="2:4" ht="14.25" hidden="1" x14ac:dyDescent="0.2">
      <c r="B930" s="82"/>
      <c r="C930" s="83" t="s">
        <v>863</v>
      </c>
      <c r="D930" s="84" t="s">
        <v>864</v>
      </c>
    </row>
    <row r="931" spans="2:4" ht="14.25" hidden="1" x14ac:dyDescent="0.2">
      <c r="B931" s="82"/>
      <c r="C931" s="83" t="s">
        <v>865</v>
      </c>
      <c r="D931" s="84" t="s">
        <v>866</v>
      </c>
    </row>
    <row r="932" spans="2:4" ht="14.25" hidden="1" x14ac:dyDescent="0.2">
      <c r="B932" s="82"/>
      <c r="C932" s="83" t="s">
        <v>867</v>
      </c>
      <c r="D932" s="84" t="s">
        <v>868</v>
      </c>
    </row>
    <row r="933" spans="2:4" ht="14.25" hidden="1" x14ac:dyDescent="0.2">
      <c r="B933" s="82"/>
      <c r="C933" s="83" t="s">
        <v>869</v>
      </c>
      <c r="D933" s="84" t="s">
        <v>355</v>
      </c>
    </row>
    <row r="934" spans="2:4" ht="14.25" hidden="1" x14ac:dyDescent="0.2">
      <c r="B934" s="82"/>
      <c r="C934" s="83" t="s">
        <v>870</v>
      </c>
      <c r="D934" s="84" t="s">
        <v>36</v>
      </c>
    </row>
    <row r="935" spans="2:4" ht="14.25" hidden="1" x14ac:dyDescent="0.2">
      <c r="B935" s="82"/>
      <c r="C935" s="83" t="s">
        <v>871</v>
      </c>
      <c r="D935" s="84" t="s">
        <v>36</v>
      </c>
    </row>
    <row r="936" spans="2:4" ht="14.25" hidden="1" x14ac:dyDescent="0.2">
      <c r="B936" s="82"/>
      <c r="C936" s="83" t="s">
        <v>872</v>
      </c>
      <c r="D936" s="84" t="s">
        <v>36</v>
      </c>
    </row>
    <row r="937" spans="2:4" ht="14.25" hidden="1" x14ac:dyDescent="0.2">
      <c r="B937" s="82"/>
      <c r="C937" s="83" t="s">
        <v>341</v>
      </c>
      <c r="D937" s="84" t="s">
        <v>36</v>
      </c>
    </row>
    <row r="938" spans="2:4" ht="14.25" hidden="1" x14ac:dyDescent="0.2">
      <c r="B938" s="82"/>
      <c r="C938" s="83" t="s">
        <v>873</v>
      </c>
      <c r="D938" s="84" t="s">
        <v>874</v>
      </c>
    </row>
    <row r="939" spans="2:4" ht="14.25" hidden="1" x14ac:dyDescent="0.2">
      <c r="B939" s="82"/>
      <c r="C939" s="83" t="s">
        <v>875</v>
      </c>
      <c r="D939" s="84" t="s">
        <v>874</v>
      </c>
    </row>
    <row r="940" spans="2:4" ht="14.25" hidden="1" x14ac:dyDescent="0.2">
      <c r="B940" s="82"/>
      <c r="C940" s="83" t="s">
        <v>876</v>
      </c>
      <c r="D940" s="84" t="s">
        <v>307</v>
      </c>
    </row>
    <row r="941" spans="2:4" ht="14.25" hidden="1" x14ac:dyDescent="0.2">
      <c r="B941" s="82"/>
      <c r="C941" s="83" t="s">
        <v>877</v>
      </c>
      <c r="D941" s="84" t="s">
        <v>36</v>
      </c>
    </row>
    <row r="942" spans="2:4" ht="14.25" hidden="1" x14ac:dyDescent="0.2">
      <c r="B942" s="82"/>
      <c r="C942" s="83" t="s">
        <v>878</v>
      </c>
      <c r="D942" s="84" t="s">
        <v>36</v>
      </c>
    </row>
    <row r="943" spans="2:4" ht="14.25" hidden="1" x14ac:dyDescent="0.2">
      <c r="B943" s="82"/>
      <c r="C943" s="83" t="s">
        <v>879</v>
      </c>
      <c r="D943" s="86" t="s">
        <v>880</v>
      </c>
    </row>
    <row r="944" spans="2:4" ht="14.25" hidden="1" x14ac:dyDescent="0.2">
      <c r="B944" s="82"/>
      <c r="C944" s="85" t="s">
        <v>881</v>
      </c>
      <c r="D944" s="86" t="s">
        <v>36</v>
      </c>
    </row>
    <row r="945" spans="2:4" ht="14.25" hidden="1" x14ac:dyDescent="0.2">
      <c r="B945" s="82"/>
      <c r="C945" s="83" t="s">
        <v>882</v>
      </c>
      <c r="D945" s="84" t="s">
        <v>36</v>
      </c>
    </row>
    <row r="946" spans="2:4" ht="14.25" hidden="1" x14ac:dyDescent="0.2">
      <c r="B946" s="82"/>
      <c r="C946" s="83" t="s">
        <v>883</v>
      </c>
      <c r="D946" s="84" t="s">
        <v>36</v>
      </c>
    </row>
    <row r="947" spans="2:4" ht="14.25" hidden="1" x14ac:dyDescent="0.2">
      <c r="B947" s="82"/>
      <c r="C947" s="83" t="s">
        <v>884</v>
      </c>
      <c r="D947" s="84" t="s">
        <v>36</v>
      </c>
    </row>
    <row r="948" spans="2:4" ht="14.25" hidden="1" x14ac:dyDescent="0.2">
      <c r="B948" s="82"/>
      <c r="C948" s="83" t="s">
        <v>885</v>
      </c>
      <c r="D948" s="84" t="s">
        <v>36</v>
      </c>
    </row>
    <row r="949" spans="2:4" ht="14.25" hidden="1" x14ac:dyDescent="0.2">
      <c r="B949" s="82"/>
      <c r="C949" s="83" t="s">
        <v>886</v>
      </c>
      <c r="D949" s="84" t="s">
        <v>36</v>
      </c>
    </row>
    <row r="950" spans="2:4" ht="14.25" hidden="1" x14ac:dyDescent="0.2">
      <c r="B950" s="82"/>
      <c r="C950" s="83" t="s">
        <v>887</v>
      </c>
      <c r="D950" s="84" t="s">
        <v>36</v>
      </c>
    </row>
    <row r="951" spans="2:4" ht="14.25" hidden="1" x14ac:dyDescent="0.2">
      <c r="B951" s="82"/>
      <c r="C951" s="83" t="s">
        <v>888</v>
      </c>
      <c r="D951" s="84" t="s">
        <v>36</v>
      </c>
    </row>
    <row r="952" spans="2:4" ht="14.25" hidden="1" x14ac:dyDescent="0.2">
      <c r="B952" s="82"/>
      <c r="C952" s="83" t="s">
        <v>889</v>
      </c>
      <c r="D952" s="84" t="s">
        <v>36</v>
      </c>
    </row>
    <row r="953" spans="2:4" ht="14.25" hidden="1" x14ac:dyDescent="0.2">
      <c r="B953" s="82"/>
      <c r="C953" s="85" t="s">
        <v>890</v>
      </c>
      <c r="D953" s="84" t="s">
        <v>36</v>
      </c>
    </row>
    <row r="954" spans="2:4" ht="14.25" hidden="1" x14ac:dyDescent="0.2">
      <c r="B954" s="82"/>
      <c r="C954" s="83" t="s">
        <v>891</v>
      </c>
      <c r="D954" s="84" t="s">
        <v>36</v>
      </c>
    </row>
    <row r="955" spans="2:4" ht="14.25" hidden="1" x14ac:dyDescent="0.2">
      <c r="B955" s="82"/>
      <c r="C955" s="83" t="s">
        <v>892</v>
      </c>
      <c r="D955" s="84" t="s">
        <v>36</v>
      </c>
    </row>
    <row r="956" spans="2:4" ht="14.25" hidden="1" x14ac:dyDescent="0.2">
      <c r="B956" s="82"/>
      <c r="C956" s="83" t="s">
        <v>893</v>
      </c>
      <c r="D956" s="84" t="s">
        <v>36</v>
      </c>
    </row>
    <row r="957" spans="2:4" ht="14.25" hidden="1" x14ac:dyDescent="0.2">
      <c r="B957" s="82"/>
      <c r="C957" s="83" t="s">
        <v>894</v>
      </c>
      <c r="D957" s="84" t="s">
        <v>895</v>
      </c>
    </row>
    <row r="958" spans="2:4" ht="14.25" hidden="1" x14ac:dyDescent="0.2">
      <c r="B958" s="82"/>
      <c r="C958" s="83" t="s">
        <v>896</v>
      </c>
      <c r="D958" s="84" t="s">
        <v>36</v>
      </c>
    </row>
    <row r="959" spans="2:4" ht="14.25" hidden="1" x14ac:dyDescent="0.2">
      <c r="B959" s="82"/>
      <c r="C959" s="83" t="s">
        <v>897</v>
      </c>
      <c r="D959" s="84" t="s">
        <v>36</v>
      </c>
    </row>
    <row r="960" spans="2:4" ht="14.25" hidden="1" x14ac:dyDescent="0.2">
      <c r="B960" s="82"/>
      <c r="C960" s="83" t="s">
        <v>898</v>
      </c>
      <c r="D960" s="84" t="s">
        <v>36</v>
      </c>
    </row>
    <row r="961" spans="2:4" ht="14.25" hidden="1" x14ac:dyDescent="0.2">
      <c r="B961" s="82"/>
      <c r="C961" s="83" t="s">
        <v>899</v>
      </c>
      <c r="D961" s="84" t="s">
        <v>36</v>
      </c>
    </row>
    <row r="962" spans="2:4" ht="14.25" hidden="1" x14ac:dyDescent="0.2">
      <c r="B962" s="82"/>
      <c r="C962" s="83" t="s">
        <v>208</v>
      </c>
      <c r="D962" s="84" t="s">
        <v>36</v>
      </c>
    </row>
    <row r="963" spans="2:4" ht="14.25" hidden="1" x14ac:dyDescent="0.2">
      <c r="B963" s="82"/>
      <c r="C963" s="83" t="s">
        <v>900</v>
      </c>
      <c r="D963" s="84" t="s">
        <v>36</v>
      </c>
    </row>
    <row r="964" spans="2:4" ht="14.25" hidden="1" x14ac:dyDescent="0.2">
      <c r="B964" s="82"/>
      <c r="C964" s="83" t="s">
        <v>901</v>
      </c>
      <c r="D964" s="84" t="s">
        <v>36</v>
      </c>
    </row>
    <row r="965" spans="2:4" ht="14.25" hidden="1" x14ac:dyDescent="0.2">
      <c r="B965" s="82"/>
      <c r="C965" s="83" t="s">
        <v>902</v>
      </c>
      <c r="D965" s="84" t="s">
        <v>36</v>
      </c>
    </row>
    <row r="966" spans="2:4" ht="14.25" hidden="1" x14ac:dyDescent="0.2">
      <c r="B966" s="82"/>
      <c r="C966" s="83" t="s">
        <v>903</v>
      </c>
      <c r="D966" s="84" t="s">
        <v>36</v>
      </c>
    </row>
    <row r="967" spans="2:4" ht="14.25" hidden="1" x14ac:dyDescent="0.2">
      <c r="B967" s="82"/>
      <c r="C967" s="83" t="s">
        <v>904</v>
      </c>
      <c r="D967" s="84" t="s">
        <v>36</v>
      </c>
    </row>
    <row r="968" spans="2:4" ht="14.25" hidden="1" x14ac:dyDescent="0.2">
      <c r="B968" s="82"/>
      <c r="C968" s="83" t="s">
        <v>905</v>
      </c>
      <c r="D968" s="84" t="s">
        <v>36</v>
      </c>
    </row>
    <row r="969" spans="2:4" ht="14.25" hidden="1" x14ac:dyDescent="0.2">
      <c r="B969" s="82"/>
      <c r="C969" s="83" t="s">
        <v>906</v>
      </c>
      <c r="D969" s="84" t="s">
        <v>907</v>
      </c>
    </row>
    <row r="970" spans="2:4" ht="14.25" hidden="1" x14ac:dyDescent="0.2">
      <c r="B970" s="82"/>
      <c r="C970" s="83" t="s">
        <v>908</v>
      </c>
      <c r="D970" s="84" t="s">
        <v>907</v>
      </c>
    </row>
    <row r="971" spans="2:4" ht="14.25" hidden="1" x14ac:dyDescent="0.2">
      <c r="B971" s="82"/>
      <c r="C971" s="83" t="s">
        <v>909</v>
      </c>
      <c r="D971" s="84" t="s">
        <v>907</v>
      </c>
    </row>
    <row r="972" spans="2:4" ht="14.25" hidden="1" x14ac:dyDescent="0.2">
      <c r="B972" s="82"/>
      <c r="C972" s="83" t="s">
        <v>910</v>
      </c>
      <c r="D972" s="84" t="s">
        <v>36</v>
      </c>
    </row>
    <row r="973" spans="2:4" ht="14.25" hidden="1" x14ac:dyDescent="0.2">
      <c r="B973" s="82"/>
      <c r="C973" s="83" t="s">
        <v>911</v>
      </c>
      <c r="D973" s="84" t="s">
        <v>36</v>
      </c>
    </row>
    <row r="974" spans="2:4" ht="14.25" hidden="1" x14ac:dyDescent="0.2">
      <c r="B974" s="82"/>
      <c r="C974" s="83" t="s">
        <v>912</v>
      </c>
      <c r="D974" s="84" t="s">
        <v>913</v>
      </c>
    </row>
    <row r="975" spans="2:4" ht="14.25" hidden="1" x14ac:dyDescent="0.2">
      <c r="B975" s="82"/>
      <c r="C975" s="83" t="s">
        <v>914</v>
      </c>
      <c r="D975" s="84" t="s">
        <v>36</v>
      </c>
    </row>
    <row r="976" spans="2:4" ht="14.25" hidden="1" x14ac:dyDescent="0.2">
      <c r="B976" s="82"/>
      <c r="C976" s="83" t="s">
        <v>915</v>
      </c>
      <c r="D976" s="84" t="s">
        <v>36</v>
      </c>
    </row>
    <row r="977" spans="2:4" ht="14.25" hidden="1" x14ac:dyDescent="0.2">
      <c r="B977" s="82"/>
      <c r="C977" s="83" t="s">
        <v>916</v>
      </c>
      <c r="D977" s="84" t="s">
        <v>36</v>
      </c>
    </row>
    <row r="978" spans="2:4" ht="14.25" hidden="1" x14ac:dyDescent="0.2">
      <c r="B978" s="82"/>
      <c r="C978" s="83" t="s">
        <v>917</v>
      </c>
      <c r="D978" s="84" t="s">
        <v>36</v>
      </c>
    </row>
    <row r="979" spans="2:4" ht="14.25" hidden="1" x14ac:dyDescent="0.2">
      <c r="B979" s="82"/>
      <c r="C979" s="83" t="s">
        <v>918</v>
      </c>
      <c r="D979" s="84" t="s">
        <v>36</v>
      </c>
    </row>
    <row r="980" spans="2:4" ht="14.25" hidden="1" x14ac:dyDescent="0.2">
      <c r="B980" s="82"/>
      <c r="C980" s="83" t="s">
        <v>919</v>
      </c>
      <c r="D980" s="84" t="s">
        <v>29</v>
      </c>
    </row>
    <row r="981" spans="2:4" ht="14.25" hidden="1" x14ac:dyDescent="0.2">
      <c r="B981" s="82"/>
      <c r="C981" s="83" t="s">
        <v>920</v>
      </c>
      <c r="D981" s="84" t="s">
        <v>29</v>
      </c>
    </row>
    <row r="982" spans="2:4" ht="14.25" hidden="1" x14ac:dyDescent="0.2">
      <c r="B982" s="82"/>
      <c r="C982" s="83" t="s">
        <v>921</v>
      </c>
      <c r="D982" s="84" t="s">
        <v>36</v>
      </c>
    </row>
    <row r="983" spans="2:4" ht="14.25" hidden="1" x14ac:dyDescent="0.2">
      <c r="B983" s="82"/>
      <c r="C983" s="83" t="s">
        <v>922</v>
      </c>
      <c r="D983" s="84" t="s">
        <v>36</v>
      </c>
    </row>
    <row r="984" spans="2:4" ht="14.25" hidden="1" x14ac:dyDescent="0.2">
      <c r="B984" s="82"/>
      <c r="C984" s="83" t="s">
        <v>923</v>
      </c>
      <c r="D984" s="84" t="s">
        <v>29</v>
      </c>
    </row>
    <row r="985" spans="2:4" ht="14.25" hidden="1" x14ac:dyDescent="0.2">
      <c r="B985" s="82"/>
      <c r="C985" s="83" t="s">
        <v>924</v>
      </c>
      <c r="D985" s="84" t="s">
        <v>925</v>
      </c>
    </row>
    <row r="986" spans="2:4" ht="14.25" hidden="1" x14ac:dyDescent="0.2">
      <c r="B986" s="82"/>
      <c r="C986" s="83" t="s">
        <v>926</v>
      </c>
      <c r="D986" s="84" t="s">
        <v>129</v>
      </c>
    </row>
    <row r="987" spans="2:4" ht="14.25" hidden="1" x14ac:dyDescent="0.2">
      <c r="B987" s="82"/>
      <c r="C987" s="83" t="s">
        <v>927</v>
      </c>
      <c r="D987" s="84" t="s">
        <v>129</v>
      </c>
    </row>
    <row r="988" spans="2:4" ht="14.25" hidden="1" x14ac:dyDescent="0.2">
      <c r="B988" s="82"/>
      <c r="C988" s="83" t="s">
        <v>928</v>
      </c>
      <c r="D988" s="84" t="s">
        <v>36</v>
      </c>
    </row>
    <row r="989" spans="2:4" ht="14.25" hidden="1" x14ac:dyDescent="0.2">
      <c r="B989" s="82"/>
      <c r="C989" s="83" t="s">
        <v>929</v>
      </c>
      <c r="D989" s="84" t="s">
        <v>36</v>
      </c>
    </row>
    <row r="990" spans="2:4" ht="14.25" hidden="1" x14ac:dyDescent="0.2">
      <c r="B990" s="82"/>
      <c r="C990" s="83" t="s">
        <v>930</v>
      </c>
      <c r="D990" s="84" t="s">
        <v>36</v>
      </c>
    </row>
    <row r="991" spans="2:4" ht="14.25" hidden="1" x14ac:dyDescent="0.2">
      <c r="B991" s="82"/>
      <c r="C991" s="83" t="s">
        <v>931</v>
      </c>
      <c r="D991" s="84" t="s">
        <v>36</v>
      </c>
    </row>
    <row r="992" spans="2:4" ht="14.25" hidden="1" x14ac:dyDescent="0.2">
      <c r="B992" s="82"/>
      <c r="C992" s="83" t="s">
        <v>932</v>
      </c>
      <c r="D992" s="84" t="s">
        <v>36</v>
      </c>
    </row>
    <row r="993" spans="2:4" ht="14.25" hidden="1" x14ac:dyDescent="0.2">
      <c r="B993" s="82"/>
      <c r="C993" s="83" t="s">
        <v>118</v>
      </c>
      <c r="D993" s="84" t="s">
        <v>36</v>
      </c>
    </row>
    <row r="994" spans="2:4" ht="14.25" hidden="1" x14ac:dyDescent="0.2">
      <c r="B994" s="82"/>
      <c r="C994" s="83" t="s">
        <v>933</v>
      </c>
      <c r="D994" s="84" t="s">
        <v>36</v>
      </c>
    </row>
    <row r="995" spans="2:4" ht="14.25" hidden="1" x14ac:dyDescent="0.2">
      <c r="B995" s="82"/>
      <c r="C995" s="83" t="s">
        <v>934</v>
      </c>
      <c r="D995" s="84" t="s">
        <v>36</v>
      </c>
    </row>
    <row r="996" spans="2:4" ht="14.25" hidden="1" x14ac:dyDescent="0.2">
      <c r="B996" s="82"/>
      <c r="C996" s="83" t="s">
        <v>935</v>
      </c>
      <c r="D996" s="84" t="s">
        <v>36</v>
      </c>
    </row>
    <row r="997" spans="2:4" ht="14.25" hidden="1" x14ac:dyDescent="0.2">
      <c r="B997" s="82"/>
      <c r="C997" s="83" t="s">
        <v>936</v>
      </c>
      <c r="D997" s="84" t="s">
        <v>36</v>
      </c>
    </row>
    <row r="998" spans="2:4" ht="14.25" hidden="1" x14ac:dyDescent="0.2">
      <c r="B998" s="82"/>
      <c r="C998" s="83" t="s">
        <v>937</v>
      </c>
      <c r="D998" s="84" t="s">
        <v>36</v>
      </c>
    </row>
    <row r="999" spans="2:4" ht="14.25" hidden="1" x14ac:dyDescent="0.2">
      <c r="B999" s="82"/>
      <c r="C999" s="83" t="s">
        <v>938</v>
      </c>
      <c r="D999" s="84" t="s">
        <v>36</v>
      </c>
    </row>
  </sheetData>
  <sheetProtection algorithmName="SHA-512" hashValue="rXi+0Ye4TP0tDT2aBH/j/y4XbIlzYSbYzGxz5iOAVY4DD7qjlL0MLGClk8t5U0ZO6UUyWs0EqUgbFOp3vm+5Sg==" saltValue="mzprlng23FR1OzEhem6nXg==" spinCount="100000" sheet="1" sort="0" autoFilter="0"/>
  <autoFilter ref="B24:G24" xr:uid="{00000000-0009-0000-0000-000001000000}"/>
  <mergeCells count="5">
    <mergeCell ref="B1:W1"/>
    <mergeCell ref="B2:W2"/>
    <mergeCell ref="B3:W3"/>
    <mergeCell ref="B6:AA6"/>
    <mergeCell ref="B4:W4"/>
  </mergeCells>
  <conditionalFormatting sqref="H25:I25">
    <cfRule type="expression" dxfId="4" priority="4" stopIfTrue="1">
      <formula>"wenn(E6)=min($E$6:$N$6)"</formula>
    </cfRule>
  </conditionalFormatting>
  <conditionalFormatting sqref="G21:G22 G25:G403">
    <cfRule type="cellIs" dxfId="3" priority="5" stopIfTrue="1" operator="lessThanOrEqual">
      <formula>3</formula>
    </cfRule>
  </conditionalFormatting>
  <conditionalFormatting sqref="G404">
    <cfRule type="cellIs" dxfId="2" priority="3" stopIfTrue="1" operator="lessThanOrEqual">
      <formula>3</formula>
    </cfRule>
  </conditionalFormatting>
  <conditionalFormatting sqref="G405:G539">
    <cfRule type="cellIs" dxfId="1" priority="2" stopIfTrue="1" operator="lessThanOrEqual">
      <formula>3</formula>
    </cfRule>
  </conditionalFormatting>
  <conditionalFormatting sqref="G540">
    <cfRule type="cellIs" dxfId="0" priority="1" stopIfTrue="1" operator="lessThanOrEqual">
      <formula>3</formula>
    </cfRule>
  </conditionalFormatting>
  <printOptions horizontalCentered="1"/>
  <pageMargins left="0.39370078740157483" right="0.39370078740157483" top="0.31496062992125984" bottom="0.39370078740157483" header="0.51181102362204722" footer="0.51181102362204722"/>
  <pageSetup paperSize="9" fitToHeight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2021_Alphabetisch</vt:lpstr>
      <vt:lpstr>'2021_Alphabetisch'!Drucktitel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Heinz</dc:creator>
  <cp:lastModifiedBy>Heinz</cp:lastModifiedBy>
  <cp:lastPrinted>2021-10-07T21:31:24Z</cp:lastPrinted>
  <dcterms:created xsi:type="dcterms:W3CDTF">2021-09-27T10:34:01Z</dcterms:created>
  <dcterms:modified xsi:type="dcterms:W3CDTF">2021-10-07T22:18:02Z</dcterms:modified>
</cp:coreProperties>
</file>